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0" activeTab="10"/>
  </bookViews>
  <sheets>
    <sheet name="1" sheetId="1" r:id="rId1"/>
    <sheet name="1.1" sheetId="15" r:id="rId2"/>
    <sheet name="1.2." sheetId="16" r:id="rId3"/>
    <sheet name="2" sheetId="2" r:id="rId4"/>
    <sheet name="3" sheetId="3" r:id="rId5"/>
    <sheet name="4" sheetId="18" r:id="rId6"/>
    <sheet name="4.1" sheetId="4" r:id="rId7"/>
    <sheet name="5" sheetId="5" r:id="rId8"/>
    <sheet name="6" sheetId="6" r:id="rId9"/>
    <sheet name="7" sheetId="7" r:id="rId10"/>
    <sheet name="8" sheetId="8" r:id="rId11"/>
    <sheet name="9" sheetId="9" r:id="rId12"/>
    <sheet name="10" sheetId="10" r:id="rId13"/>
    <sheet name="11" sheetId="11" r:id="rId14"/>
    <sheet name="12" sheetId="12" r:id="rId15"/>
    <sheet name="13" sheetId="13" r:id="rId16"/>
    <sheet name="14" sheetId="14" r:id="rId17"/>
  </sheets>
  <definedNames>
    <definedName name="sub_101000" localSheetId="0">'1'!$A$1</definedName>
    <definedName name="sub_101100" localSheetId="0">'1'!$A$15</definedName>
    <definedName name="sub_101200" localSheetId="0">'1'!$A$25</definedName>
    <definedName name="sub_101300" localSheetId="0">'1'!$A$33</definedName>
    <definedName name="sub_1103100" localSheetId="16">'14'!$A$13</definedName>
    <definedName name="sub_111000" localSheetId="13">'11'!$A$1</definedName>
    <definedName name="sub_111001" localSheetId="13">'11'!$E$19</definedName>
    <definedName name="sub_111002" localSheetId="13">'11'!$E$22</definedName>
    <definedName name="sub_111003" localSheetId="13">'11'!$E$25</definedName>
    <definedName name="sub_111004" localSheetId="13">'11'!$E$28</definedName>
    <definedName name="sub_111005" localSheetId="13">'11'!$E$31</definedName>
    <definedName name="sub_111009" localSheetId="13">'11'!$E$34</definedName>
    <definedName name="sub_11101000" localSheetId="14">'12'!$B$88</definedName>
    <definedName name="sub_111011" localSheetId="13">'11'!$E$20</definedName>
    <definedName name="sub_11102" localSheetId="3">'2'!#REF!</definedName>
    <definedName name="sub_111021" localSheetId="13">'11'!$E$23</definedName>
    <definedName name="sub_111031" localSheetId="13">'11'!$E$26</definedName>
    <definedName name="sub_111041" localSheetId="13">'11'!$E$29</definedName>
    <definedName name="sub_111051" localSheetId="13">'11'!$E$32</definedName>
    <definedName name="sub_11109" localSheetId="3">'2'!$C$31</definedName>
    <definedName name="sub_11110" localSheetId="3">'2'!$A$13</definedName>
    <definedName name="sub_111100" localSheetId="14">'12'!$A$1</definedName>
    <definedName name="sub_1111001" localSheetId="14">'12'!$A$13</definedName>
    <definedName name="sub_1111002" localSheetId="14">'12'!$A$118</definedName>
    <definedName name="sub_111101" localSheetId="3">'2'!$C$21</definedName>
    <definedName name="sub_1111010" localSheetId="14">'12'!$B$21</definedName>
    <definedName name="sub_1111011" localSheetId="14">'12'!$B$23</definedName>
    <definedName name="sub_11110111" localSheetId="14">'12'!$B$25</definedName>
    <definedName name="sub_1111012" localSheetId="14">'12'!$B$27</definedName>
    <definedName name="sub_1111020" localSheetId="14">'12'!$B$28</definedName>
    <definedName name="sub_1111021" localSheetId="14">'12'!$B$30</definedName>
    <definedName name="sub_11110211" localSheetId="14">'12'!$B$32</definedName>
    <definedName name="sub_1111022" localSheetId="14">'12'!$B$34</definedName>
    <definedName name="sub_1111030" localSheetId="14">'12'!$B$35</definedName>
    <definedName name="sub_1111031" localSheetId="14">'12'!$B$37</definedName>
    <definedName name="sub_11110311" localSheetId="14">'12'!$B$39</definedName>
    <definedName name="sub_1111032" localSheetId="14">'12'!$B$41</definedName>
    <definedName name="sub_1111040" localSheetId="14">'12'!$B$42</definedName>
    <definedName name="sub_1111041" localSheetId="14">'12'!$B$44</definedName>
    <definedName name="sub_11110411" localSheetId="14">'12'!$B$46</definedName>
    <definedName name="sub_1111042" localSheetId="14">'12'!$B$48</definedName>
    <definedName name="sub_1111090" localSheetId="14">'12'!$B$49</definedName>
    <definedName name="sub_11111000" localSheetId="14">'12'!$B$55</definedName>
    <definedName name="sub_11111100" localSheetId="14">'12'!$B$57</definedName>
    <definedName name="sub_11111110" localSheetId="14">'12'!$B$59</definedName>
    <definedName name="sub_11111200" localSheetId="14">'12'!$B$61</definedName>
    <definedName name="sub_11112000" localSheetId="14">'12'!$B$62</definedName>
    <definedName name="sub_11112100" localSheetId="14">'12'!$B$64</definedName>
    <definedName name="sub_11112110" localSheetId="14">'12'!$B$66</definedName>
    <definedName name="sub_11112111" localSheetId="14">'12'!$B$129</definedName>
    <definedName name="sub_1111212" localSheetId="14">'12'!$B$131</definedName>
    <definedName name="sub_11112200" localSheetId="14">'12'!$B$68</definedName>
    <definedName name="sub_1111221" localSheetId="14">'12'!$B$134</definedName>
    <definedName name="sub_11112211" localSheetId="14">'12'!$B$136</definedName>
    <definedName name="sub_1111222" localSheetId="14">'12'!$B$138</definedName>
    <definedName name="sub_1111230" localSheetId="14">'12'!$B$139</definedName>
    <definedName name="sub_1111231" localSheetId="14">'12'!$B$141</definedName>
    <definedName name="sub_11112311" localSheetId="14">'12'!$B$143</definedName>
    <definedName name="sub_1111232" localSheetId="14">'12'!$B$145</definedName>
    <definedName name="sub_1111240" localSheetId="14">'12'!$B$146</definedName>
    <definedName name="sub_1111241" localSheetId="14">'12'!$B$148</definedName>
    <definedName name="sub_11112411" localSheetId="14">'12'!$B$150</definedName>
    <definedName name="sub_1111242" localSheetId="14">'12'!$B$152</definedName>
    <definedName name="sub_1111290" localSheetId="14">'12'!$B$153</definedName>
    <definedName name="sub_11113000" localSheetId="14">'12'!$B$69</definedName>
    <definedName name="sub_11113100" localSheetId="14">'12'!$B$71</definedName>
    <definedName name="sub_11113110" localSheetId="14">'12'!$B$73</definedName>
    <definedName name="sub_11113200" localSheetId="14">'12'!$B$75</definedName>
    <definedName name="sub_11114000" localSheetId="14">'12'!$B$76</definedName>
    <definedName name="sub_11114100" localSheetId="14">'12'!$B$78</definedName>
    <definedName name="sub_11114110" localSheetId="14">'12'!$B$80</definedName>
    <definedName name="sub_11114200" localSheetId="14">'12'!$B$82</definedName>
    <definedName name="sub_11119000" localSheetId="14">'12'!$B$83</definedName>
    <definedName name="sub_11120" localSheetId="3">'2'!$A$33</definedName>
    <definedName name="sub_1112000" localSheetId="14">'12'!$B$95</definedName>
    <definedName name="sub_1112001" localSheetId="15">'13'!$A$13</definedName>
    <definedName name="sub_1112002" localSheetId="15">'13'!$A$73</definedName>
    <definedName name="sub_1112003" localSheetId="15">'13'!$A$134</definedName>
    <definedName name="sub_1112004" localSheetId="15">'13'!$A$194</definedName>
    <definedName name="sub_111201" localSheetId="3">'2'!$C$39</definedName>
    <definedName name="sub_111202" localSheetId="3">'2'!$C$40</definedName>
    <definedName name="sub_111209" localSheetId="3">'2'!$C$41</definedName>
    <definedName name="sub_1112100" localSheetId="14">'12'!$B$97</definedName>
    <definedName name="sub_1112110" localSheetId="14">'12'!$B$99</definedName>
    <definedName name="sub_11121100" localSheetId="15">'13'!$B$20</definedName>
    <definedName name="sub_11121110" localSheetId="15">'13'!$B$21</definedName>
    <definedName name="sub_11121111" localSheetId="15">'13'!$B$22</definedName>
    <definedName name="sub_11121112" localSheetId="15">'13'!$B$24</definedName>
    <definedName name="sub_11121113" localSheetId="15">'13'!$B$25</definedName>
    <definedName name="sub_11121114" localSheetId="15">'13'!$B$26</definedName>
    <definedName name="sub_11121115" localSheetId="15">'13'!$B$27</definedName>
    <definedName name="sub_11121116" localSheetId="15">'13'!$B$28</definedName>
    <definedName name="sub_11121117" localSheetId="15">'13'!$B$29</definedName>
    <definedName name="sub_11121118" localSheetId="15">'13'!$B$30</definedName>
    <definedName name="sub_11121120" localSheetId="15">'13'!$B$31</definedName>
    <definedName name="sub_11121130" localSheetId="15">'13'!$B$32</definedName>
    <definedName name="sub_11121140" localSheetId="15">'13'!$B$33</definedName>
    <definedName name="sub_11121150" localSheetId="15">'13'!$B$34</definedName>
    <definedName name="sub_11121160" localSheetId="15">'13'!$B$35</definedName>
    <definedName name="sub_11121170" localSheetId="15">'13'!$B$36</definedName>
    <definedName name="sub_11121180" localSheetId="15">'13'!$B$37</definedName>
    <definedName name="sub_11121190" localSheetId="15">'13'!$B$38</definedName>
    <definedName name="sub_11121200" localSheetId="15">'13'!$B$45</definedName>
    <definedName name="sub_11121210" localSheetId="15">'13'!$B$46</definedName>
    <definedName name="sub_11121211" localSheetId="15">'13'!$B$47</definedName>
    <definedName name="sub_11121212" localSheetId="15">'13'!$B$49</definedName>
    <definedName name="sub_11121213" localSheetId="15">'13'!$B$50</definedName>
    <definedName name="sub_11121214" localSheetId="15">'13'!$B$51</definedName>
    <definedName name="sub_11121215" localSheetId="15">'13'!$B$52</definedName>
    <definedName name="sub_11121220" localSheetId="15">'13'!$B$53</definedName>
    <definedName name="sub_11121221" localSheetId="15">'13'!$B$54</definedName>
    <definedName name="sub_11121222" localSheetId="15">'13'!$B$56</definedName>
    <definedName name="sub_11121223" localSheetId="15">'13'!$B$57</definedName>
    <definedName name="sub_11121224" localSheetId="15">'13'!$B$58</definedName>
    <definedName name="sub_11121225" localSheetId="15">'13'!$B$59</definedName>
    <definedName name="sub_11121226" localSheetId="15">'13'!$B$60</definedName>
    <definedName name="sub_11121300" localSheetId="15">'13'!$B$61</definedName>
    <definedName name="sub_11121310" localSheetId="15">'13'!$B$62</definedName>
    <definedName name="sub_11121320" localSheetId="15">'13'!$B$63</definedName>
    <definedName name="sub_11121330" localSheetId="15">'13'!$B$64</definedName>
    <definedName name="sub_11121340" localSheetId="15">'13'!$B$65</definedName>
    <definedName name="sub_11121350" localSheetId="15">'13'!$B$66</definedName>
    <definedName name="sub_11121360" localSheetId="15">'13'!$B$67</definedName>
    <definedName name="sub_11121370" localSheetId="15">'13'!$B$68</definedName>
    <definedName name="sub_11121380" localSheetId="15">'13'!$B$69</definedName>
    <definedName name="sub_11121390" localSheetId="15">'13'!$B$70</definedName>
    <definedName name="sub_11121900" localSheetId="15">'13'!$B$71</definedName>
    <definedName name="sub_1112200" localSheetId="14">'12'!$B$101</definedName>
    <definedName name="sub_11122100" localSheetId="15">'13'!$B$80</definedName>
    <definedName name="sub_11122110" localSheetId="15">'13'!$B$81</definedName>
    <definedName name="sub_11122111" localSheetId="15">'13'!$B$82</definedName>
    <definedName name="sub_11122112" localSheetId="15">'13'!$B$84</definedName>
    <definedName name="sub_11122113" localSheetId="15">'13'!$B$85</definedName>
    <definedName name="sub_11122114" localSheetId="15">'13'!$B$86</definedName>
    <definedName name="sub_11122115" localSheetId="15">'13'!$B$87</definedName>
    <definedName name="sub_11122116" localSheetId="15">'13'!$B$88</definedName>
    <definedName name="sub_11122117" localSheetId="15">'13'!$B$89</definedName>
    <definedName name="sub_11122118" localSheetId="15">'13'!$B$90</definedName>
    <definedName name="sub_11122120" localSheetId="15">'13'!$B$91</definedName>
    <definedName name="sub_11122130" localSheetId="15">'13'!$B$92</definedName>
    <definedName name="sub_11122140" localSheetId="15">'13'!$B$93</definedName>
    <definedName name="sub_11122150" localSheetId="15">'13'!$B$94</definedName>
    <definedName name="sub_11122160" localSheetId="15">'13'!$B$95</definedName>
    <definedName name="sub_11122170" localSheetId="15">'13'!$B$96</definedName>
    <definedName name="sub_11122180" localSheetId="15">'13'!$B$97</definedName>
    <definedName name="sub_11122190" localSheetId="15">'13'!$B$98</definedName>
    <definedName name="sub_11122200" localSheetId="15">'13'!$B$105</definedName>
    <definedName name="sub_11122210" localSheetId="15">'13'!$B$106</definedName>
    <definedName name="sub_11122211" localSheetId="15">'13'!$B$107</definedName>
    <definedName name="sub_11122212" localSheetId="15">'13'!$B$109</definedName>
    <definedName name="sub_11122213" localSheetId="15">'13'!$B$110</definedName>
    <definedName name="sub_11122214" localSheetId="15">'13'!$B$111</definedName>
    <definedName name="sub_11122215" localSheetId="15">'13'!$B$112</definedName>
    <definedName name="sub_11122220" localSheetId="15">'13'!$B$113</definedName>
    <definedName name="sub_11122221" localSheetId="15">'13'!$B$114</definedName>
    <definedName name="sub_11122222" localSheetId="15">'13'!$B$116</definedName>
    <definedName name="sub_11122223" localSheetId="15">'13'!$B$117</definedName>
    <definedName name="sub_11122224" localSheetId="15">'13'!$B$118</definedName>
    <definedName name="sub_11122225" localSheetId="15">'13'!$B$119</definedName>
    <definedName name="sub_11122226" localSheetId="15">'13'!$B$120</definedName>
    <definedName name="sub_11122300" localSheetId="15">'13'!$B$121</definedName>
    <definedName name="sub_11122310" localSheetId="15">'13'!$B$122</definedName>
    <definedName name="sub_11122320" localSheetId="15">'13'!$B$123</definedName>
    <definedName name="sub_11122330" localSheetId="15">'13'!$B$124</definedName>
    <definedName name="sub_11122340" localSheetId="15">'13'!$B$125</definedName>
    <definedName name="sub_11122350" localSheetId="15">'13'!$B$126</definedName>
    <definedName name="sub_11122360" localSheetId="15">'13'!$B$127</definedName>
    <definedName name="sub_11122370" localSheetId="15">'13'!$B$128</definedName>
    <definedName name="sub_11122380" localSheetId="15">'13'!$B$129</definedName>
    <definedName name="sub_11122390" localSheetId="15">'13'!$B$130</definedName>
    <definedName name="sub_11122900" localSheetId="15">'13'!$B$131</definedName>
    <definedName name="sub_11123100" localSheetId="15">'13'!$B$143</definedName>
    <definedName name="sub_11123110" localSheetId="15">'13'!$B$144</definedName>
    <definedName name="sub_11123111" localSheetId="15">'13'!$B$145</definedName>
    <definedName name="sub_11123112" localSheetId="15">'13'!$B$146</definedName>
    <definedName name="sub_11123113" localSheetId="15">'13'!$B$147</definedName>
    <definedName name="sub_11123114" localSheetId="15">'13'!$B$148</definedName>
    <definedName name="sub_11123115" localSheetId="15">'13'!$B$149</definedName>
    <definedName name="sub_11123116" localSheetId="15">'13'!$B$150</definedName>
    <definedName name="sub_11123117" localSheetId="15">'13'!$B$151</definedName>
    <definedName name="sub_11123118" localSheetId="15">'13'!$B$152</definedName>
    <definedName name="sub_11123120" localSheetId="15">'13'!$B$153</definedName>
    <definedName name="sub_11123130" localSheetId="15">'13'!$B$154</definedName>
    <definedName name="sub_11123140" localSheetId="15">'13'!$B$155</definedName>
    <definedName name="sub_11123150" localSheetId="15">'13'!$B$156</definedName>
    <definedName name="sub_11123160" localSheetId="15">'13'!$B$157</definedName>
    <definedName name="sub_11123170" localSheetId="15">'13'!$B$158</definedName>
    <definedName name="sub_11123180" localSheetId="15">'13'!$B$159</definedName>
    <definedName name="sub_11123190" localSheetId="15">'13'!$B$160</definedName>
    <definedName name="sub_11123200" localSheetId="15">'13'!$B$168</definedName>
    <definedName name="sub_11123210" localSheetId="15">'13'!$B$169</definedName>
    <definedName name="sub_11123211" localSheetId="15">'13'!$B$170</definedName>
    <definedName name="sub_11123212" localSheetId="15">'13'!$B$171</definedName>
    <definedName name="sub_11123213" localSheetId="15">'13'!$B$172</definedName>
    <definedName name="sub_11123214" localSheetId="15">'13'!$B$173</definedName>
    <definedName name="sub_11123215" localSheetId="15">'13'!$B$174</definedName>
    <definedName name="sub_11123220" localSheetId="15">'13'!$B$175</definedName>
    <definedName name="sub_11123221" localSheetId="15">'13'!$B$176</definedName>
    <definedName name="sub_11123222" localSheetId="15">'13'!$B$177</definedName>
    <definedName name="sub_11123223" localSheetId="15">'13'!$B$178</definedName>
    <definedName name="sub_11123224" localSheetId="15">'13'!$B$179</definedName>
    <definedName name="sub_11123225" localSheetId="15">'13'!$B$180</definedName>
    <definedName name="sub_11123226" localSheetId="15">'13'!$B$181</definedName>
    <definedName name="sub_11123300" localSheetId="15">'13'!$B$182</definedName>
    <definedName name="sub_11123310" localSheetId="15">'13'!$B$183</definedName>
    <definedName name="sub_11123320" localSheetId="15">'13'!$B$184</definedName>
    <definedName name="sub_11123330" localSheetId="15">'13'!$B$185</definedName>
    <definedName name="sub_11123340" localSheetId="15">'13'!$B$186</definedName>
    <definedName name="sub_11123350" localSheetId="15">'13'!$B$187</definedName>
    <definedName name="sub_11123360" localSheetId="15">'13'!$B$188</definedName>
    <definedName name="sub_11123370" localSheetId="15">'13'!$B$189</definedName>
    <definedName name="sub_11123380" localSheetId="15">'13'!$B$190</definedName>
    <definedName name="sub_11123390" localSheetId="15">'13'!$B$191</definedName>
    <definedName name="sub_11123900" localSheetId="15">'13'!$B$192</definedName>
    <definedName name="sub_11124100" localSheetId="15">'13'!$B$202</definedName>
    <definedName name="sub_11124110" localSheetId="15">'13'!$B$203</definedName>
    <definedName name="sub_11124111" localSheetId="15">'13'!$B$204</definedName>
    <definedName name="sub_11124112" localSheetId="15">'13'!$B$205</definedName>
    <definedName name="sub_11124113" localSheetId="15">'13'!$B$206</definedName>
    <definedName name="sub_11124114" localSheetId="15">'13'!$B$207</definedName>
    <definedName name="sub_11124115" localSheetId="15">'13'!$B$208</definedName>
    <definedName name="sub_11124116" localSheetId="15">'13'!$B$209</definedName>
    <definedName name="sub_11124117" localSheetId="15">'13'!$B$210</definedName>
    <definedName name="sub_11124118" localSheetId="15">'13'!$B$211</definedName>
    <definedName name="sub_11124120" localSheetId="15">'13'!$B$212</definedName>
    <definedName name="sub_11124130" localSheetId="15">'13'!$B$213</definedName>
    <definedName name="sub_11124140" localSheetId="15">'13'!$B$214</definedName>
    <definedName name="sub_11124150" localSheetId="15">'13'!$B$215</definedName>
    <definedName name="sub_11124160" localSheetId="15">'13'!$B$216</definedName>
    <definedName name="sub_11124170" localSheetId="15">'13'!$B$217</definedName>
    <definedName name="sub_11124180" localSheetId="15">'13'!$B$218</definedName>
    <definedName name="sub_11124190" localSheetId="15">'13'!$B$219</definedName>
    <definedName name="sub_11124200" localSheetId="15">'13'!$B$227</definedName>
    <definedName name="sub_11124210" localSheetId="15">'13'!$B$228</definedName>
    <definedName name="sub_11124211" localSheetId="15">'13'!$B$229</definedName>
    <definedName name="sub_11124212" localSheetId="15">'13'!$B$230</definedName>
    <definedName name="sub_11124213" localSheetId="15">'13'!$B$231</definedName>
    <definedName name="sub_11124214" localSheetId="15">'13'!$B$232</definedName>
    <definedName name="sub_11124215" localSheetId="15">'13'!$B$233</definedName>
    <definedName name="sub_11124220" localSheetId="15">'13'!$B$234</definedName>
    <definedName name="sub_11124221" localSheetId="15">'13'!$B$235</definedName>
    <definedName name="sub_11124222" localSheetId="15">'13'!$B$236</definedName>
    <definedName name="sub_11124223" localSheetId="15">'13'!$B$237</definedName>
    <definedName name="sub_11124224" localSheetId="15">'13'!$B$238</definedName>
    <definedName name="sub_11124225" localSheetId="15">'13'!$B$239</definedName>
    <definedName name="sub_11124226" localSheetId="15">'13'!$B$240</definedName>
    <definedName name="sub_11124300" localSheetId="15">'13'!$B$241</definedName>
    <definedName name="sub_11124310" localSheetId="15">'13'!$B$242</definedName>
    <definedName name="sub_11124320" localSheetId="15">'13'!$B$243</definedName>
    <definedName name="sub_11124330" localSheetId="15">'13'!$B$244</definedName>
    <definedName name="sub_11124340" localSheetId="15">'13'!$B$245</definedName>
    <definedName name="sub_11124350" localSheetId="15">'13'!$B$246</definedName>
    <definedName name="sub_11124360" localSheetId="15">'13'!$B$247</definedName>
    <definedName name="sub_11124370" localSheetId="15">'13'!$B$248</definedName>
    <definedName name="sub_11124380" localSheetId="15">'13'!$B$249</definedName>
    <definedName name="sub_11124390" localSheetId="15">'13'!$B$250</definedName>
    <definedName name="sub_11124900" localSheetId="15">'13'!$B$251</definedName>
    <definedName name="sub_11130" localSheetId="3">'2'!$A$43</definedName>
    <definedName name="sub_1113000" localSheetId="14">'12'!$B$102</definedName>
    <definedName name="sub_111301" localSheetId="3">'2'!$C$49</definedName>
    <definedName name="sub_111302" localSheetId="3">'2'!$C$50</definedName>
    <definedName name="sub_111309" localSheetId="3">'2'!$C$51</definedName>
    <definedName name="sub_1113100" localSheetId="14">'12'!$B$103</definedName>
    <definedName name="sub_1113110" localSheetId="14">'12'!$B$106</definedName>
    <definedName name="sub_1113200" localSheetId="14">'12'!$B$108</definedName>
    <definedName name="sub_1114000" localSheetId="14">'12'!$B$109</definedName>
    <definedName name="sub_1114100" localSheetId="14">'12'!$B$111</definedName>
    <definedName name="sub_1114110" localSheetId="14">'12'!$B$113</definedName>
    <definedName name="sub_1114200" localSheetId="14">'12'!$B$115</definedName>
    <definedName name="sub_1119000" localSheetId="14">'12'!$B$116</definedName>
    <definedName name="sub_11201" localSheetId="4">'3'!$F$20</definedName>
    <definedName name="sub_11202" localSheetId="4">'3'!$F$21</definedName>
    <definedName name="sub_11209" localSheetId="4">'3'!$F$23</definedName>
    <definedName name="sub_11300" localSheetId="5">'4'!$A$1</definedName>
    <definedName name="sub_11300" localSheetId="6">'4.1'!$A$1</definedName>
    <definedName name="sub_11301" localSheetId="5">'4'!$B$20</definedName>
    <definedName name="sub_11301" localSheetId="6">'4.1'!$B$20</definedName>
    <definedName name="sub_11302" localSheetId="5">'4'!$B$21</definedName>
    <definedName name="sub_11302" localSheetId="6">'4.1'!$B$21</definedName>
    <definedName name="sub_11303" localSheetId="5">'4'!$B$22</definedName>
    <definedName name="sub_11303" localSheetId="6">'4.1'!$B$22</definedName>
    <definedName name="sub_11304" localSheetId="5">'4'!$B$32</definedName>
    <definedName name="sub_11304" localSheetId="6">'4.1'!$B$32</definedName>
    <definedName name="sub_11305" localSheetId="5">'4'!$B$35</definedName>
    <definedName name="sub_11305" localSheetId="6">'4.1'!$B$35</definedName>
    <definedName name="sub_11309" localSheetId="5">'4'!$B$38</definedName>
    <definedName name="sub_11309" localSheetId="6">'4.1'!$B$38</definedName>
    <definedName name="sub_1131000" localSheetId="16">'14'!$F$16</definedName>
    <definedName name="sub_1131001" localSheetId="16">'14'!$F$17</definedName>
    <definedName name="sub_1132000" localSheetId="16">'14'!$F$19</definedName>
    <definedName name="sub_1132001" localSheetId="16">'14'!$F$20</definedName>
    <definedName name="sub_1133000" localSheetId="16">'14'!$F$22</definedName>
    <definedName name="sub_1133001" localSheetId="16">'14'!$F$23</definedName>
    <definedName name="sub_11331" localSheetId="5">'4'!$B$24</definedName>
    <definedName name="sub_11331" localSheetId="6">'4.1'!$B$24</definedName>
    <definedName name="sub_11332" localSheetId="5">'4'!$B$25</definedName>
    <definedName name="sub_11332" localSheetId="6">'4.1'!$B$25</definedName>
    <definedName name="sub_11333" localSheetId="5">'4'!$B$26</definedName>
    <definedName name="sub_11333" localSheetId="6">'4.1'!$B$26</definedName>
    <definedName name="sub_11334" localSheetId="5">'4'!$B$27</definedName>
    <definedName name="sub_11334" localSheetId="6">'4.1'!$B$27</definedName>
    <definedName name="sub_113341" localSheetId="5">'4'!$B$29</definedName>
    <definedName name="sub_113341" localSheetId="6">'4.1'!$B$29</definedName>
    <definedName name="sub_113342" localSheetId="5">'4'!$B$30</definedName>
    <definedName name="sub_113342" localSheetId="6">'4.1'!$B$30</definedName>
    <definedName name="sub_113343" localSheetId="5">'4'!$B$31</definedName>
    <definedName name="sub_113343" localSheetId="6">'4.1'!$B$31</definedName>
    <definedName name="sub_1134000" localSheetId="16">'14'!$F$25</definedName>
    <definedName name="sub_1134001" localSheetId="16">'14'!$F$26</definedName>
    <definedName name="sub_11341" localSheetId="5">'4'!$B$34</definedName>
    <definedName name="sub_11341" localSheetId="6">'4.1'!$B$34</definedName>
    <definedName name="sub_1135000" localSheetId="16">'14'!$F$28</definedName>
    <definedName name="sub_1135001" localSheetId="16">'14'!$F$29</definedName>
    <definedName name="sub_11351" localSheetId="5">'4'!$B$36</definedName>
    <definedName name="sub_11351" localSheetId="6">'4.1'!$B$36</definedName>
    <definedName name="sub_1139000" localSheetId="16">'14'!$F$31</definedName>
    <definedName name="sub_11401" localSheetId="7">'5'!$B$19</definedName>
    <definedName name="sub_114011" localSheetId="7">'5'!$B$21</definedName>
    <definedName name="sub_114012" localSheetId="7">'5'!$B$24</definedName>
    <definedName name="sub_114013" localSheetId="7">'5'!$B$25</definedName>
    <definedName name="sub_11402" localSheetId="7">'5'!$B$26</definedName>
    <definedName name="sub_114021" localSheetId="7">'5'!$B$28</definedName>
    <definedName name="sub_114022" localSheetId="7">'5'!$B$31</definedName>
    <definedName name="sub_114023" localSheetId="7">'5'!$B$32</definedName>
    <definedName name="sub_11403" localSheetId="7">'5'!$B$33</definedName>
    <definedName name="sub_114031" localSheetId="7">'5'!$B$35</definedName>
    <definedName name="sub_114032" localSheetId="7">'5'!$B$36</definedName>
    <definedName name="sub_114111" localSheetId="7">'5'!$B$23</definedName>
    <definedName name="sub_114211" localSheetId="7">'5'!$B$30</definedName>
    <definedName name="sub_114900" localSheetId="7">'5'!$B$37</definedName>
    <definedName name="sub_11510" localSheetId="8">'6'!$A$15</definedName>
    <definedName name="sub_115101" localSheetId="8">'6'!$B$24</definedName>
    <definedName name="sub_115102" localSheetId="8">'6'!$B$27</definedName>
    <definedName name="sub_115103" localSheetId="8">'6'!$B$31</definedName>
    <definedName name="sub_115109" localSheetId="8">'6'!$B$34</definedName>
    <definedName name="sub_115111" localSheetId="8">'6'!$B$25</definedName>
    <definedName name="sub_115121" localSheetId="8">'6'!$B$28</definedName>
    <definedName name="sub_115131" localSheetId="8">'6'!$B$32</definedName>
    <definedName name="sub_11520" localSheetId="8">'6'!$A$36</definedName>
    <definedName name="sub_115201" localSheetId="8">'6'!$B$46</definedName>
    <definedName name="sub_115202" localSheetId="8">'6'!$B$49</definedName>
    <definedName name="sub_115203" localSheetId="8">'6'!$B$53</definedName>
    <definedName name="sub_115209" localSheetId="8">'6'!$B$56</definedName>
    <definedName name="sub_115210" localSheetId="8">'6'!$B$65</definedName>
    <definedName name="sub_1152100" localSheetId="8">'6'!$B$85</definedName>
    <definedName name="sub_1152101" localSheetId="8">'6'!$B$66</definedName>
    <definedName name="sub_115211" localSheetId="8">'6'!$B$47</definedName>
    <definedName name="sub_1152110" localSheetId="8">'6'!$B$86</definedName>
    <definedName name="sub_115220" localSheetId="8">'6'!$B$68</definedName>
    <definedName name="sub_1152200" localSheetId="8">'6'!$B$88</definedName>
    <definedName name="sub_1152201" localSheetId="8">'6'!$B$69</definedName>
    <definedName name="sub_115221" localSheetId="8">'6'!$B$50</definedName>
    <definedName name="sub_1152210" localSheetId="8">'6'!$B$89</definedName>
    <definedName name="sub_115230" localSheetId="8">'6'!$B$72</definedName>
    <definedName name="sub_1152300" localSheetId="8">'6'!$B$92</definedName>
    <definedName name="sub_11523001" localSheetId="8">'6'!$B$93</definedName>
    <definedName name="sub_1152301" localSheetId="8">'6'!$B$73</definedName>
    <definedName name="sub_115231" localSheetId="8">'6'!$B$54</definedName>
    <definedName name="sub_115239" localSheetId="8">'6'!$B$75</definedName>
    <definedName name="sub_1152390" localSheetId="8">'6'!$B$95</definedName>
    <definedName name="sub_11701" localSheetId="10">'8'!$B$58</definedName>
    <definedName name="sub_117011" localSheetId="10">'8'!$B$59</definedName>
    <definedName name="sub_11702" localSheetId="10">'8'!$B$61</definedName>
    <definedName name="sub_11703" localSheetId="10">'8'!$B$64</definedName>
    <definedName name="sub_11704" localSheetId="10">'8'!$B$67</definedName>
    <definedName name="sub_11705" localSheetId="10">'8'!$B$70</definedName>
    <definedName name="sub_11710" localSheetId="10">'8'!$J$19</definedName>
    <definedName name="sub_117101" localSheetId="10">'8'!$J$20</definedName>
    <definedName name="sub_117111" localSheetId="10">'8'!$A$13</definedName>
    <definedName name="sub_11720" localSheetId="10">'8'!$J$36</definedName>
    <definedName name="sub_117201" localSheetId="10">'8'!$J$37</definedName>
    <definedName name="sub_11721" localSheetId="10">'8'!$B$62</definedName>
    <definedName name="sub_11730" localSheetId="10">'8'!$J$39</definedName>
    <definedName name="sub_117301" localSheetId="10">'8'!$J$40</definedName>
    <definedName name="sub_11731" localSheetId="10">'8'!$B$65</definedName>
    <definedName name="sub_11740" localSheetId="10">'8'!$J$42</definedName>
    <definedName name="sub_117401" localSheetId="10">'8'!$J$43</definedName>
    <definedName name="sub_11741" localSheetId="10">'8'!$B$68</definedName>
    <definedName name="sub_11750" localSheetId="10">'8'!$J$45</definedName>
    <definedName name="sub_117501" localSheetId="10">'8'!$J$46</definedName>
    <definedName name="sub_11751" localSheetId="10">'8'!$B$71</definedName>
    <definedName name="sub_11790" localSheetId="10">'8'!$H$48</definedName>
    <definedName name="sub_117900" localSheetId="10">'8'!$B$73</definedName>
    <definedName name="sub_11910" localSheetId="12">'10'!$A$13</definedName>
    <definedName name="sub_119110" localSheetId="12">'10'!$E$20</definedName>
    <definedName name="sub_1191101" localSheetId="12">'10'!$E$21</definedName>
    <definedName name="sub_119120" localSheetId="12">'10'!$E$23</definedName>
    <definedName name="sub_1191201" localSheetId="12">'10'!$E$24</definedName>
    <definedName name="sub_119130" localSheetId="12">'10'!$E$26</definedName>
    <definedName name="sub_1191301" localSheetId="12">'10'!$E$27</definedName>
    <definedName name="sub_119140" localSheetId="12">'10'!$E$29</definedName>
    <definedName name="sub_1191401" localSheetId="12">'10'!$E$30</definedName>
    <definedName name="sub_119150" localSheetId="12">'10'!$E$32</definedName>
    <definedName name="sub_1191501" localSheetId="12">'10'!$E$33</definedName>
    <definedName name="sub_119190" localSheetId="12">'10'!$E$35</definedName>
    <definedName name="sub_11920" localSheetId="12">'10'!$A$37</definedName>
    <definedName name="sub_119210" localSheetId="12">'10'!$E$44</definedName>
    <definedName name="sub_1192101" localSheetId="12">'10'!$E$45</definedName>
    <definedName name="sub_119220" localSheetId="12">'10'!$E$47</definedName>
    <definedName name="sub_1192201" localSheetId="12">'10'!$E$48</definedName>
    <definedName name="sub_119230" localSheetId="12">'10'!$E$50</definedName>
    <definedName name="sub_1192301" localSheetId="12">'10'!$E$51</definedName>
    <definedName name="sub_119240" localSheetId="12">'10'!$E$53</definedName>
    <definedName name="sub_1192401" localSheetId="12">'10'!$E$54</definedName>
    <definedName name="sub_119250" localSheetId="12">'10'!$E$56</definedName>
    <definedName name="sub_1192501" localSheetId="12">'10'!$E$57</definedName>
    <definedName name="sub_119290" localSheetId="12">'10'!$E$59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6" l="1"/>
  <c r="Q30" i="6" l="1"/>
  <c r="Q29" i="6"/>
  <c r="F30" i="6"/>
  <c r="F29" i="6"/>
  <c r="L53" i="6" l="1"/>
  <c r="K55" i="6"/>
  <c r="K53" i="6" s="1"/>
  <c r="K48" i="6"/>
  <c r="L48" i="6"/>
  <c r="P48" i="6"/>
  <c r="E48" i="6"/>
  <c r="D48" i="6"/>
  <c r="C53" i="6"/>
  <c r="C49" i="6"/>
  <c r="E49" i="6" s="1"/>
  <c r="D49" i="6" s="1"/>
  <c r="K51" i="6"/>
  <c r="K52" i="6"/>
  <c r="E52" i="6"/>
  <c r="D52" i="6"/>
  <c r="E51" i="6"/>
  <c r="D51" i="6"/>
  <c r="P49" i="6"/>
  <c r="K49" i="6"/>
  <c r="L49" i="6"/>
  <c r="D46" i="6"/>
  <c r="E46" i="6" l="1"/>
  <c r="Q33" i="6"/>
  <c r="Q31" i="6"/>
  <c r="Q27" i="6"/>
  <c r="Q26" i="6"/>
  <c r="Q24" i="6"/>
  <c r="F27" i="6" l="1"/>
  <c r="F26" i="6"/>
  <c r="C24" i="6"/>
  <c r="J33" i="6" l="1"/>
  <c r="I33" i="6"/>
  <c r="H33" i="6"/>
  <c r="G33" i="6"/>
  <c r="F33" i="6"/>
  <c r="E33" i="6"/>
  <c r="D33" i="6"/>
  <c r="C33" i="6"/>
  <c r="I24" i="6"/>
  <c r="H24" i="6"/>
  <c r="G24" i="6"/>
  <c r="F24" i="6"/>
  <c r="E24" i="6"/>
  <c r="J26" i="6"/>
  <c r="J24" i="6" s="1"/>
  <c r="D24" i="6"/>
  <c r="D65" i="6"/>
  <c r="C65" i="6"/>
  <c r="G55" i="6"/>
  <c r="C74" i="6"/>
  <c r="P55" i="6"/>
  <c r="P46" i="6"/>
  <c r="L46" i="6"/>
  <c r="K46" i="6"/>
  <c r="G46" i="6"/>
  <c r="F46" i="6"/>
  <c r="C46" i="6"/>
  <c r="C56" i="6" s="1"/>
  <c r="F38" i="18" l="1"/>
  <c r="E38" i="18"/>
  <c r="C38" i="18"/>
  <c r="G73" i="8" l="1"/>
  <c r="H73" i="8"/>
  <c r="I73" i="8"/>
  <c r="N73" i="8"/>
  <c r="O45" i="16" l="1"/>
  <c r="C45" i="16" s="1"/>
  <c r="O43" i="16"/>
  <c r="C43" i="16" s="1"/>
  <c r="C42" i="16" s="1"/>
  <c r="S42" i="16"/>
  <c r="Q42" i="16"/>
  <c r="M42" i="16"/>
  <c r="K42" i="16"/>
  <c r="I42" i="16"/>
  <c r="J42" i="16" s="1"/>
  <c r="G42" i="16"/>
  <c r="E42" i="16"/>
  <c r="O41" i="16"/>
  <c r="C41" i="16" s="1"/>
  <c r="O39" i="16"/>
  <c r="C39" i="16" s="1"/>
  <c r="C38" i="16" s="1"/>
  <c r="S38" i="16"/>
  <c r="Q38" i="16"/>
  <c r="M38" i="16"/>
  <c r="K38" i="16"/>
  <c r="I38" i="16"/>
  <c r="J38" i="16" s="1"/>
  <c r="G38" i="16"/>
  <c r="E38" i="16"/>
  <c r="O37" i="16"/>
  <c r="C37" i="16" s="1"/>
  <c r="S36" i="16"/>
  <c r="O36" i="16" s="1"/>
  <c r="E36" i="16"/>
  <c r="O35" i="16"/>
  <c r="C35" i="16" s="1"/>
  <c r="O34" i="16"/>
  <c r="C34" i="16" s="1"/>
  <c r="O33" i="16"/>
  <c r="C33" i="16" s="1"/>
  <c r="O32" i="16"/>
  <c r="C32" i="16" s="1"/>
  <c r="O31" i="16"/>
  <c r="C31" i="16" s="1"/>
  <c r="O30" i="16"/>
  <c r="C30" i="16" s="1"/>
  <c r="O28" i="16"/>
  <c r="C28" i="16"/>
  <c r="Q27" i="16"/>
  <c r="M27" i="16"/>
  <c r="K27" i="16"/>
  <c r="I27" i="16"/>
  <c r="J27" i="16" s="1"/>
  <c r="G27" i="16"/>
  <c r="O26" i="16"/>
  <c r="J26" i="16"/>
  <c r="O25" i="16"/>
  <c r="C25" i="16" s="1"/>
  <c r="O24" i="16"/>
  <c r="C24" i="16" s="1"/>
  <c r="O23" i="16"/>
  <c r="C23" i="16" s="1"/>
  <c r="O22" i="16"/>
  <c r="C22" i="16" s="1"/>
  <c r="O21" i="16"/>
  <c r="C21" i="16" s="1"/>
  <c r="O20" i="16"/>
  <c r="C20" i="16" s="1"/>
  <c r="O19" i="16"/>
  <c r="G12" i="16"/>
  <c r="C19" i="16"/>
  <c r="O18" i="16"/>
  <c r="C18" i="16"/>
  <c r="O17" i="16"/>
  <c r="C17" i="16"/>
  <c r="O16" i="16"/>
  <c r="C16" i="16"/>
  <c r="O15" i="16"/>
  <c r="O12" i="16" s="1"/>
  <c r="C15" i="16"/>
  <c r="O13" i="16"/>
  <c r="C13" i="16"/>
  <c r="S12" i="16"/>
  <c r="Q12" i="16"/>
  <c r="M12" i="16"/>
  <c r="K12" i="16"/>
  <c r="I12" i="16"/>
  <c r="E12" i="16"/>
  <c r="O11" i="16"/>
  <c r="J11" i="16"/>
  <c r="O10" i="16"/>
  <c r="J10" i="16"/>
  <c r="C10" i="16"/>
  <c r="C48" i="15"/>
  <c r="F45" i="15" s="1"/>
  <c r="E46" i="15"/>
  <c r="E45" i="15"/>
  <c r="E34" i="15"/>
  <c r="E32" i="15"/>
  <c r="E30" i="15"/>
  <c r="E27" i="15"/>
  <c r="D20" i="15"/>
  <c r="E20" i="15" s="1"/>
  <c r="E18" i="15"/>
  <c r="L9" i="15"/>
  <c r="C6" i="15"/>
  <c r="L5" i="15"/>
  <c r="C5" i="15"/>
  <c r="L4" i="15"/>
  <c r="L3" i="15"/>
  <c r="C12" i="16" l="1"/>
  <c r="F30" i="15"/>
  <c r="F46" i="15"/>
  <c r="F34" i="15"/>
  <c r="F20" i="15"/>
  <c r="F18" i="15"/>
  <c r="F32" i="15"/>
  <c r="F27" i="15"/>
  <c r="O27" i="16"/>
  <c r="C11" i="16"/>
  <c r="G46" i="16"/>
  <c r="K46" i="16"/>
  <c r="J12" i="16"/>
  <c r="I46" i="16"/>
  <c r="M46" i="16"/>
  <c r="N12" i="16" s="1"/>
  <c r="Q46" i="16"/>
  <c r="R12" i="16" s="1"/>
  <c r="C36" i="16"/>
  <c r="C27" i="16" s="1"/>
  <c r="C26" i="16"/>
  <c r="E27" i="16"/>
  <c r="S27" i="16"/>
  <c r="O38" i="16"/>
  <c r="O42" i="16"/>
  <c r="D48" i="15"/>
  <c r="G31" i="14"/>
  <c r="C132" i="12"/>
  <c r="M116" i="12"/>
  <c r="L116" i="12"/>
  <c r="I116" i="12"/>
  <c r="H116" i="12"/>
  <c r="F116" i="12"/>
  <c r="C116" i="12"/>
  <c r="N83" i="12"/>
  <c r="M83" i="12"/>
  <c r="L83" i="12"/>
  <c r="K83" i="12"/>
  <c r="J83" i="12"/>
  <c r="I83" i="12"/>
  <c r="H83" i="12"/>
  <c r="G83" i="12"/>
  <c r="F83" i="12"/>
  <c r="D83" i="12"/>
  <c r="C83" i="12"/>
  <c r="E83" i="12"/>
  <c r="F48" i="15" l="1"/>
  <c r="L10" i="16"/>
  <c r="L42" i="16"/>
  <c r="L38" i="16"/>
  <c r="L27" i="16"/>
  <c r="L26" i="16"/>
  <c r="L11" i="16"/>
  <c r="H10" i="16"/>
  <c r="H42" i="16"/>
  <c r="H38" i="16"/>
  <c r="H27" i="16"/>
  <c r="H26" i="16"/>
  <c r="H11" i="16"/>
  <c r="R10" i="16"/>
  <c r="R42" i="16"/>
  <c r="R38" i="16"/>
  <c r="R27" i="16"/>
  <c r="R26" i="16"/>
  <c r="R11" i="16"/>
  <c r="N26" i="16"/>
  <c r="N11" i="16"/>
  <c r="N42" i="16"/>
  <c r="N38" i="16"/>
  <c r="N27" i="16"/>
  <c r="N10" i="16"/>
  <c r="E46" i="16"/>
  <c r="O46" i="16"/>
  <c r="P38" i="16" s="1"/>
  <c r="C46" i="16"/>
  <c r="S46" i="16"/>
  <c r="T27" i="16" s="1"/>
  <c r="L12" i="16"/>
  <c r="H12" i="16"/>
  <c r="A103" i="6"/>
  <c r="A100" i="6"/>
  <c r="A98" i="6"/>
  <c r="N92" i="6"/>
  <c r="M92" i="6"/>
  <c r="L92" i="6"/>
  <c r="K92" i="6"/>
  <c r="J92" i="6"/>
  <c r="I92" i="6"/>
  <c r="H92" i="6"/>
  <c r="G92" i="6"/>
  <c r="F92" i="6"/>
  <c r="E92" i="6"/>
  <c r="D92" i="6"/>
  <c r="C92" i="6"/>
  <c r="N88" i="6"/>
  <c r="M88" i="6"/>
  <c r="L88" i="6"/>
  <c r="K88" i="6"/>
  <c r="J88" i="6"/>
  <c r="I88" i="6"/>
  <c r="H88" i="6"/>
  <c r="G88" i="6"/>
  <c r="F88" i="6"/>
  <c r="E88" i="6"/>
  <c r="D88" i="6"/>
  <c r="C88" i="6"/>
  <c r="N85" i="6"/>
  <c r="N95" i="6" s="1"/>
  <c r="M85" i="6"/>
  <c r="M95" i="6" s="1"/>
  <c r="L85" i="6"/>
  <c r="L95" i="6" s="1"/>
  <c r="K85" i="6"/>
  <c r="K95" i="6" s="1"/>
  <c r="J85" i="6"/>
  <c r="J95" i="6" s="1"/>
  <c r="I85" i="6"/>
  <c r="I95" i="6" s="1"/>
  <c r="H85" i="6"/>
  <c r="H95" i="6" s="1"/>
  <c r="G85" i="6"/>
  <c r="G95" i="6" s="1"/>
  <c r="F85" i="6"/>
  <c r="F95" i="6" s="1"/>
  <c r="E85" i="6"/>
  <c r="E95" i="6" s="1"/>
  <c r="D85" i="6"/>
  <c r="D95" i="6" s="1"/>
  <c r="C85" i="6"/>
  <c r="C95" i="6" s="1"/>
  <c r="N72" i="6"/>
  <c r="N75" i="6" s="1"/>
  <c r="M72" i="6"/>
  <c r="L72" i="6"/>
  <c r="L75" i="6" s="1"/>
  <c r="K72" i="6"/>
  <c r="J72" i="6"/>
  <c r="J75" i="6" s="1"/>
  <c r="I72" i="6"/>
  <c r="H72" i="6"/>
  <c r="H75" i="6" s="1"/>
  <c r="G72" i="6"/>
  <c r="F72" i="6"/>
  <c r="E72" i="6"/>
  <c r="D72" i="6"/>
  <c r="D75" i="6" s="1"/>
  <c r="N68" i="6"/>
  <c r="M68" i="6"/>
  <c r="L68" i="6"/>
  <c r="K68" i="6"/>
  <c r="J68" i="6"/>
  <c r="I68" i="6"/>
  <c r="H68" i="6"/>
  <c r="G68" i="6"/>
  <c r="F68" i="6"/>
  <c r="E68" i="6"/>
  <c r="D68" i="6"/>
  <c r="C68" i="6"/>
  <c r="C75" i="6" s="1"/>
  <c r="N65" i="6"/>
  <c r="M65" i="6"/>
  <c r="M75" i="6" s="1"/>
  <c r="L65" i="6"/>
  <c r="K65" i="6"/>
  <c r="J65" i="6"/>
  <c r="I65" i="6"/>
  <c r="G65" i="6"/>
  <c r="F65" i="6"/>
  <c r="E65" i="6"/>
  <c r="L56" i="6"/>
  <c r="K56" i="6"/>
  <c r="O53" i="6"/>
  <c r="N53" i="6"/>
  <c r="M53" i="6"/>
  <c r="O49" i="6"/>
  <c r="N49" i="6"/>
  <c r="M49" i="6"/>
  <c r="G49" i="6"/>
  <c r="G56" i="6" s="1"/>
  <c r="P56" i="6"/>
  <c r="O46" i="6"/>
  <c r="O56" i="6" s="1"/>
  <c r="N46" i="6"/>
  <c r="N56" i="6" s="1"/>
  <c r="M46" i="6"/>
  <c r="M56" i="6" s="1"/>
  <c r="Q34" i="6"/>
  <c r="P34" i="6"/>
  <c r="O34" i="6"/>
  <c r="N34" i="6"/>
  <c r="I34" i="6"/>
  <c r="H34" i="6"/>
  <c r="G34" i="6"/>
  <c r="F34" i="6"/>
  <c r="E34" i="6"/>
  <c r="D34" i="6"/>
  <c r="C34" i="6"/>
  <c r="M31" i="6"/>
  <c r="L31" i="6"/>
  <c r="K31" i="6"/>
  <c r="M27" i="6"/>
  <c r="L27" i="6"/>
  <c r="K27" i="6"/>
  <c r="J27" i="6"/>
  <c r="J34" i="6" s="1"/>
  <c r="M24" i="6"/>
  <c r="L24" i="6"/>
  <c r="K24" i="6"/>
  <c r="N11" i="6"/>
  <c r="D11" i="6"/>
  <c r="N10" i="6"/>
  <c r="D10" i="6"/>
  <c r="D8" i="6"/>
  <c r="N7" i="6"/>
  <c r="D7" i="6"/>
  <c r="N6" i="6"/>
  <c r="N5" i="6"/>
  <c r="N4" i="6"/>
  <c r="A55" i="2"/>
  <c r="A52" i="2"/>
  <c r="A50" i="2"/>
  <c r="F26" i="2"/>
  <c r="G26" i="2" s="1"/>
  <c r="F25" i="2"/>
  <c r="G25" i="2" s="1"/>
  <c r="F24" i="2"/>
  <c r="G24" i="2" s="1"/>
  <c r="F23" i="2"/>
  <c r="G23" i="2" s="1"/>
  <c r="F22" i="2"/>
  <c r="G22" i="2" s="1"/>
  <c r="F21" i="2"/>
  <c r="J12" i="2"/>
  <c r="B12" i="2"/>
  <c r="J11" i="2"/>
  <c r="B11" i="2"/>
  <c r="B9" i="2"/>
  <c r="J8" i="2"/>
  <c r="B8" i="2"/>
  <c r="J7" i="2"/>
  <c r="J6" i="2"/>
  <c r="J5" i="2"/>
  <c r="L34" i="6" l="1"/>
  <c r="M34" i="6"/>
  <c r="E75" i="6"/>
  <c r="F75" i="6"/>
  <c r="K75" i="6"/>
  <c r="I75" i="6"/>
  <c r="F27" i="2"/>
  <c r="G21" i="2"/>
  <c r="G27" i="2" s="1"/>
  <c r="K34" i="6"/>
  <c r="G75" i="6"/>
  <c r="D12" i="16"/>
  <c r="D38" i="16"/>
  <c r="D42" i="16"/>
  <c r="D10" i="16"/>
  <c r="F26" i="16"/>
  <c r="F11" i="16"/>
  <c r="F42" i="16"/>
  <c r="F38" i="16"/>
  <c r="F10" i="16"/>
  <c r="F12" i="16"/>
  <c r="D27" i="16"/>
  <c r="T11" i="16"/>
  <c r="T42" i="16"/>
  <c r="T38" i="16"/>
  <c r="T10" i="16"/>
  <c r="T12" i="16"/>
  <c r="P10" i="16"/>
  <c r="P11" i="16"/>
  <c r="P26" i="16"/>
  <c r="P12" i="16"/>
  <c r="P27" i="16"/>
  <c r="F27" i="16"/>
  <c r="D11" i="16"/>
  <c r="D26" i="16"/>
  <c r="P42" i="16"/>
  <c r="A46" i="18" l="1"/>
  <c r="A43" i="18"/>
  <c r="A41" i="18"/>
  <c r="P11" i="18"/>
  <c r="D11" i="18"/>
  <c r="P10" i="18"/>
  <c r="D10" i="18"/>
  <c r="D8" i="18"/>
  <c r="P7" i="18"/>
  <c r="D7" i="18"/>
  <c r="P6" i="18"/>
  <c r="P5" i="18"/>
  <c r="P4" i="18"/>
  <c r="T48" i="8" l="1"/>
  <c r="R48" i="8"/>
  <c r="M21" i="8"/>
  <c r="M19" i="8" l="1"/>
  <c r="M48" i="8" s="1"/>
  <c r="N21" i="8"/>
  <c r="N19" i="8" s="1"/>
  <c r="N48" i="8" s="1"/>
  <c r="O4" i="9"/>
  <c r="N4" i="11"/>
  <c r="H4" i="14"/>
  <c r="I4" i="13"/>
  <c r="K4" i="12"/>
  <c r="O4" i="10"/>
  <c r="O4" i="8"/>
  <c r="G5" i="7"/>
  <c r="L5" i="3"/>
  <c r="P4" i="4"/>
  <c r="N4" i="5"/>
  <c r="A40" i="14" l="1"/>
  <c r="A37" i="14"/>
  <c r="A35" i="14"/>
  <c r="H11" i="14"/>
  <c r="H10" i="14"/>
  <c r="C9" i="14"/>
  <c r="C8" i="14"/>
  <c r="H7" i="14"/>
  <c r="H6" i="14"/>
  <c r="C6" i="14"/>
  <c r="H5" i="14"/>
  <c r="C5" i="14"/>
  <c r="A259" i="13"/>
  <c r="A256" i="13"/>
  <c r="A254" i="13"/>
  <c r="I11" i="13"/>
  <c r="I10" i="13"/>
  <c r="C10" i="13"/>
  <c r="C9" i="13"/>
  <c r="I7" i="13"/>
  <c r="C7" i="13"/>
  <c r="I6" i="13"/>
  <c r="C6" i="13"/>
  <c r="I5" i="13"/>
  <c r="A161" i="12"/>
  <c r="A158" i="12"/>
  <c r="A156" i="12"/>
  <c r="K11" i="12"/>
  <c r="K10" i="12"/>
  <c r="C10" i="12"/>
  <c r="C9" i="12"/>
  <c r="K7" i="12"/>
  <c r="C7" i="12"/>
  <c r="K6" i="12"/>
  <c r="C6" i="12"/>
  <c r="K5" i="12"/>
  <c r="A42" i="11"/>
  <c r="A39" i="11"/>
  <c r="A37" i="11"/>
  <c r="N11" i="11"/>
  <c r="N10" i="11"/>
  <c r="C10" i="11"/>
  <c r="C9" i="11"/>
  <c r="N7" i="11"/>
  <c r="C7" i="11"/>
  <c r="N6" i="11"/>
  <c r="C6" i="11"/>
  <c r="N5" i="11"/>
  <c r="A67" i="10"/>
  <c r="A64" i="10"/>
  <c r="A62" i="10"/>
  <c r="O11" i="10"/>
  <c r="O10" i="10"/>
  <c r="C10" i="10"/>
  <c r="C9" i="10"/>
  <c r="O7" i="10"/>
  <c r="C7" i="10"/>
  <c r="O6" i="10"/>
  <c r="C6" i="10"/>
  <c r="O5" i="10"/>
  <c r="A28" i="9"/>
  <c r="A25" i="9"/>
  <c r="A23" i="9"/>
  <c r="O11" i="9"/>
  <c r="O10" i="9"/>
  <c r="C10" i="9"/>
  <c r="C9" i="9"/>
  <c r="O7" i="9"/>
  <c r="C7" i="9"/>
  <c r="O6" i="9"/>
  <c r="C6" i="9"/>
  <c r="O5" i="9"/>
  <c r="A81" i="8"/>
  <c r="A78" i="8"/>
  <c r="A76" i="8"/>
  <c r="O11" i="8"/>
  <c r="O10" i="8"/>
  <c r="C10" i="8"/>
  <c r="C9" i="8"/>
  <c r="O7" i="8"/>
  <c r="C7" i="8"/>
  <c r="O6" i="8"/>
  <c r="C6" i="8"/>
  <c r="O5" i="8"/>
  <c r="A32" i="7"/>
  <c r="A29" i="7"/>
  <c r="A27" i="7"/>
  <c r="G12" i="7"/>
  <c r="G11" i="7"/>
  <c r="B11" i="7"/>
  <c r="B10" i="7"/>
  <c r="G8" i="7"/>
  <c r="B8" i="7"/>
  <c r="G7" i="7"/>
  <c r="B7" i="7"/>
  <c r="G6" i="7"/>
  <c r="A45" i="5"/>
  <c r="A42" i="5"/>
  <c r="A40" i="5"/>
  <c r="N11" i="5"/>
  <c r="D11" i="5"/>
  <c r="N10" i="5"/>
  <c r="D10" i="5"/>
  <c r="D8" i="5"/>
  <c r="N7" i="5"/>
  <c r="D7" i="5"/>
  <c r="N6" i="5"/>
  <c r="N5" i="5"/>
  <c r="A46" i="4"/>
  <c r="A43" i="4"/>
  <c r="A41" i="4"/>
  <c r="P11" i="4"/>
  <c r="D11" i="4"/>
  <c r="P10" i="4"/>
  <c r="D10" i="4"/>
  <c r="D8" i="4"/>
  <c r="P7" i="4"/>
  <c r="D7" i="4"/>
  <c r="P6" i="4"/>
  <c r="P5" i="4"/>
  <c r="A31" i="3"/>
  <c r="A28" i="3"/>
  <c r="L12" i="3"/>
  <c r="D12" i="3"/>
  <c r="L11" i="3"/>
  <c r="D11" i="3"/>
  <c r="D9" i="3"/>
  <c r="L8" i="3"/>
  <c r="D8" i="3"/>
  <c r="L7" i="3"/>
  <c r="L6" i="3"/>
  <c r="A26" i="3"/>
  <c r="F56" i="6"/>
  <c r="F55" i="6"/>
  <c r="E55" i="6" s="1"/>
  <c r="E53" i="6" l="1"/>
  <c r="E56" i="6" s="1"/>
  <c r="D55" i="6"/>
  <c r="D53" i="6" s="1"/>
  <c r="D56" i="6" s="1"/>
</calcChain>
</file>

<file path=xl/comments1.xml><?xml version="1.0" encoding="utf-8"?>
<comments xmlns="http://schemas.openxmlformats.org/spreadsheetml/2006/main">
  <authors>
    <author>Автор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ДОБАВИЛИ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ДОБАВИЛИ
</t>
        </r>
      </text>
    </comment>
  </commentList>
</comments>
</file>

<file path=xl/sharedStrings.xml><?xml version="1.0" encoding="utf-8"?>
<sst xmlns="http://schemas.openxmlformats.org/spreadsheetml/2006/main" count="2209" uniqueCount="602">
  <si>
    <t>Отчет</t>
  </si>
  <si>
    <t>о результатах деятельности государственного (муниципального) учреждения и об использовании закрепленного за ним государственного (муниципального) имущества</t>
  </si>
  <si>
    <t>КОДЫ</t>
  </si>
  <si>
    <t>Дата</t>
  </si>
  <si>
    <t>по Сводному реестру</t>
  </si>
  <si>
    <t>ИНН</t>
  </si>
  <si>
    <t>Учреждение</t>
  </si>
  <si>
    <t>КПП</t>
  </si>
  <si>
    <t>Тип учреждения</t>
  </si>
  <si>
    <t>(казенное - "01", бюджетное - "02", автономное - "03")</t>
  </si>
  <si>
    <t>Орган, осуществляющий функции и полномочия учредителя</t>
  </si>
  <si>
    <t>по БК</t>
  </si>
  <si>
    <t>Публично-правовое образование</t>
  </si>
  <si>
    <t>по ОКТМО</t>
  </si>
  <si>
    <t>Периодичность: годовая</t>
  </si>
  <si>
    <t>Раздел 1. Результаты деятельности</t>
  </si>
  <si>
    <t>1._____________________________________________________________________________________________________________</t>
  </si>
  <si>
    <t>2._____________________________________________________________________________________________________________</t>
  </si>
  <si>
    <t>Раздел 2. Использование имущества, закрепленного за учреждением</t>
  </si>
  <si>
    <t>Раздел 3. Эффективность деятельности</t>
  </si>
  <si>
    <t>(должность)</t>
  </si>
  <si>
    <t>(расшифровка подписи)</t>
  </si>
  <si>
    <t>Исполнитель</t>
  </si>
  <si>
    <t>(телефон)</t>
  </si>
  <si>
    <t>Сведения об оказываемых услугах, выполняемых работах сверх установленного государственного (муниципального) задания,</t>
  </si>
  <si>
    <t>Наименование оказываемых услуг</t>
  </si>
  <si>
    <t>Код по ОКВЭД</t>
  </si>
  <si>
    <t>Код строки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</si>
  <si>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</si>
  <si>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</si>
  <si>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</si>
  <si>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</si>
  <si>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</si>
  <si>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</si>
  <si>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</si>
  <si>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</si>
  <si>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</si>
  <si>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</si>
  <si>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</si>
  <si>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Итого</t>
  </si>
  <si>
    <t>X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</si>
  <si>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</si>
  <si>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</si>
  <si>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</si>
  <si>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</si>
  <si>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</si>
  <si>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</si>
  <si>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</si>
  <si>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</si>
  <si>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"____"_______________ 20____г.</t>
  </si>
  <si>
    <t>(подпись)</t>
  </si>
  <si>
    <t>(фамилия, инициалы)</t>
  </si>
  <si>
    <t>а также выпускаемой продукции</t>
  </si>
  <si>
    <t>Сведения о доходах учреждения в виде прибыли, приходящейся на доли в уставных (складочных) капиталах хозяйственных</t>
  </si>
  <si>
    <t>Организация (предприятие)</t>
  </si>
  <si>
    <t>Сумма вложений в уставный капитал</t>
  </si>
  <si>
    <t>Доля в уставном капитале, %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</si>
  <si>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</si>
  <si>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</si>
  <si>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</si>
  <si>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</si>
  <si>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</si>
  <si>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</si>
  <si>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</si>
  <si>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</si>
  <si>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t xml:space="preserve">                     товариществ и обществ, или дивидендов по акциям, принадлежащим учреждению</t>
  </si>
  <si>
    <t>Наименование показателя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</si>
  <si>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</si>
  <si>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 3</t>
  </si>
  <si>
    <t>Объем просроченной кредиторской задолженности на конец отчетного периода</t>
  </si>
  <si>
    <t>Изменение кредиторской задолженности 6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</si>
  <si>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</si>
  <si>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</si>
  <si>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</si>
  <si>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</si>
  <si>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</si>
  <si>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</si>
  <si>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</t>
  </si>
  <si>
    <t>в</t>
  </si>
  <si>
    <t>процентах</t>
  </si>
  <si>
    <t>абсолютных величинах 4</t>
  </si>
  <si>
    <t>процентах 5</t>
  </si>
  <si>
    <t>менее 30</t>
  </si>
  <si>
    <t>дней просрочки</t>
  </si>
  <si>
    <t>от 30 до 90</t>
  </si>
  <si>
    <t>от 90 до 180 дней просрочки</t>
  </si>
  <si>
    <t>более 180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</si>
  <si>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</si>
  <si>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</si>
  <si>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</si>
  <si>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</si>
  <si>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 на доходы физических лиц</t>
  </si>
  <si>
    <t>по оплате страховых взносов на обязательное социальное страхование</t>
  </si>
  <si>
    <t>по оплате налогов, сборов, за исключением страховых взносов на обязательное социальное страхование</t>
  </si>
  <si>
    <t>по возврату в бюджет средств субсидий (грантов в форме субсидий)</t>
  </si>
  <si>
    <t>из них:</t>
  </si>
  <si>
    <t>в связи с невыполнением государственного (муниципального) задания</t>
  </si>
  <si>
    <t>в связи с недостижением результатов предоставления субсидий (грантов в форме субсидий)</t>
  </si>
  <si>
    <t>в связи с невыполнением условий соглашений, в том числе по софинансированию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</si>
  <si>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</si>
  <si>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</si>
  <si>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</si>
  <si>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 вреда гражданам</t>
  </si>
  <si>
    <r>
      <t xml:space="preserve">                                                </t>
    </r>
    <r>
      <rPr>
        <b/>
        <sz val="14"/>
        <color rgb="FF000000"/>
        <rFont val="Times New Roman"/>
        <family val="1"/>
        <charset val="204"/>
      </rPr>
      <t>Сведения о просроченной кредиторской задолженности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</si>
  <si>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</si>
  <si>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</si>
  <si>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</si>
  <si>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</si>
  <si>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</si>
  <si>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</si>
  <si>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</si>
  <si>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</si>
  <si>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</si>
  <si>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</si>
  <si>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</si>
  <si>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</si>
  <si>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</si>
  <si>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</si>
  <si>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в связи с хищением (кражами)</t>
  </si>
  <si>
    <t>возбуждено уголовных дел (находится в следственных органах)</t>
  </si>
  <si>
    <t>в связи с выявлением при обработке наличных денег денежных знаков, имеющих признаки подделки</t>
  </si>
  <si>
    <t>в связи с банкротством кредитной организации</t>
  </si>
  <si>
    <t>Ущерб имуществу (за исключением денежных средств)</t>
  </si>
  <si>
    <t>в связи с недостачами, включая хищения (кражи)</t>
  </si>
  <si>
    <t>в связи с нарушением правил хранения</t>
  </si>
  <si>
    <t>в связи с нанесением ущерба техническому состоянию объекта</t>
  </si>
  <si>
    <t>В связи с нарушением условий договоров (контрактов)</t>
  </si>
  <si>
    <t>в связи с нарушением сроков (начислено пени, штрафов, неустойки)</t>
  </si>
  <si>
    <t>в связи с невыполнением условий о возврате предоплаты (аванса)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</si>
  <si>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</si>
  <si>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</si>
  <si>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</si>
  <si>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</si>
  <si>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</si>
  <si>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</si>
  <si>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</si>
  <si>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замещено</t>
  </si>
  <si>
    <t>вакантных должностей</t>
  </si>
  <si>
    <t>по основному месту работы</t>
  </si>
  <si>
    <t>из нее по основным видам деятельности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</si>
  <si>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</si>
  <si>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</si>
  <si>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</si>
  <si>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</si>
  <si>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</si>
  <si>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</si>
  <si>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на условиях:</t>
  </si>
  <si>
    <t>за счет средств субсидии на выполнение госудственного (муниципального) задания</t>
  </si>
  <si>
    <t>за счет средств субсидии 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</si>
  <si>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</si>
  <si>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</si>
  <si>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</si>
  <si>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бюджетов субъектов Российской Федерации и местных бюджетов</t>
  </si>
  <si>
    <t>за счет средств субсидии на выполнение государственного (муниципального) задания</t>
  </si>
  <si>
    <t>ОМС</t>
  </si>
  <si>
    <t>из федерального бюджета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</si>
  <si>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</si>
  <si>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</si>
  <si>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</si>
  <si>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по договорам гражданско-правового характера с сотрудниками учреждения</t>
  </si>
  <si>
    <t>за счет средств гранта в форме субсидии, в том числе:</t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</si>
  <si>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</si>
  <si>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</si>
  <si>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</si>
  <si>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</si>
  <si>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</si>
  <si>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</si>
  <si>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</si>
  <si>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t>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</si>
  <si>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</si>
  <si>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</si>
  <si>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</si>
  <si>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</si>
  <si>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</si>
  <si>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</si>
  <si>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</si>
  <si>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</si>
  <si>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для осуществления основной деятельности</t>
  </si>
  <si>
    <t>для иных целей</t>
  </si>
  <si>
    <t>на основании договоров безвозмездного пользования</t>
  </si>
  <si>
    <t>без оформления права пользования (с почасовой оплатой)</t>
  </si>
  <si>
    <t>за плату сверх государственного (муниципального) задания</t>
  </si>
  <si>
    <t>Резервуары, емкости,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</si>
  <si>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</si>
  <si>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</si>
  <si>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>Не используется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</si>
  <si>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</si>
  <si>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</si>
  <si>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</si>
  <si>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</si>
  <si>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</si>
  <si>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</si>
  <si>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</si>
  <si>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</si>
  <si>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</si>
  <si>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Сведения о земельных участках, предоставленных на праве постоянного (бессрочного) пользования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</si>
  <si>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</si>
  <si>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</si>
  <si>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</si>
  <si>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</si>
  <si>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</si>
  <si>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</si>
  <si>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из них возмещается пользователями имущества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</si>
  <si>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</si>
  <si>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</si>
  <si>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</si>
  <si>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</si>
  <si>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</si>
  <si>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</si>
  <si>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</si>
  <si>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</si>
  <si>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</si>
  <si>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</si>
  <si>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</si>
  <si>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</si>
  <si>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объект (руб/год)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</si>
  <si>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</si>
  <si>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</si>
  <si>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Направление использования объекта недвижимого имущества</t>
  </si>
  <si>
    <t>за объект (руб/час)</t>
  </si>
  <si>
    <t>Количество имущества</t>
  </si>
  <si>
    <t>Ссудодатель</t>
  </si>
  <si>
    <t>Фактические расходы</t>
  </si>
  <si>
    <t>на содержание объекта недвижимого имущества (руб/год)</t>
  </si>
  <si>
    <t>Обоснование заключения договора ссуды</t>
  </si>
  <si>
    <t>Всего:</t>
  </si>
  <si>
    <t>Сведения о недвижимом имуществе, используемом по договору безвозмездного пользования (договору ссуды)</t>
  </si>
  <si>
    <t>Раздел 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</si>
  <si>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</si>
  <si>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</si>
  <si>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</si>
  <si>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</si>
  <si>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</si>
  <si>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</si>
  <si>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</si>
  <si>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</si>
  <si>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</si>
  <si>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</si>
  <si>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</si>
  <si>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для основной деятельности</t>
  </si>
  <si>
    <t>для оказания услуг (выполнения работ) в рамках утвержденного государственного (муниципального) задания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</si>
  <si>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</si>
  <si>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</si>
  <si>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</si>
  <si>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</si>
  <si>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</si>
  <si>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</si>
  <si>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</si>
  <si>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</si>
  <si>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</si>
  <si>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</si>
  <si>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</t>
  </si>
  <si>
    <t>балансовая стоимость, руб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</si>
  <si>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</si>
  <si>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</si>
  <si>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</si>
  <si>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</si>
  <si>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</si>
  <si>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</si>
  <si>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</si>
  <si>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</si>
  <si>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</si>
  <si>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</si>
  <si>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</si>
  <si>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</si>
  <si>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</si>
  <si>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</si>
  <si>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</si>
  <si>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</si>
  <si>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</si>
  <si>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</si>
  <si>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</si>
  <si>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</si>
  <si>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</si>
  <si>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</si>
  <si>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</si>
  <si>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</si>
  <si>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</si>
  <si>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</si>
  <si>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</si>
  <si>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</si>
  <si>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</si>
  <si>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</si>
  <si>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</si>
  <si>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</si>
  <si>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</si>
  <si>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</si>
  <si>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</si>
  <si>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</si>
  <si>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</si>
  <si>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</si>
  <si>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</si>
  <si>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</si>
  <si>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</si>
  <si>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</si>
  <si>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</si>
  <si>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</si>
  <si>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</si>
  <si>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</si>
  <si>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</si>
  <si>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</si>
  <si>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</si>
  <si>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</si>
  <si>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</si>
  <si>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</si>
  <si>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</si>
  <si>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</si>
  <si>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</si>
  <si>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</si>
  <si>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</si>
  <si>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</si>
  <si>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</si>
  <si>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</si>
  <si>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</si>
  <si>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</si>
  <si>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</si>
  <si>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</si>
  <si>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</si>
  <si>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</si>
  <si>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</si>
  <si>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</si>
  <si>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</si>
  <si>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</si>
  <si>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</si>
  <si>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t>Раздел 2. Сведения о неиспользуемых транспортных средствах, находящихся в оперативном управлении учреждения</t>
  </si>
  <si>
    <t>на основании договоров аренды</t>
  </si>
  <si>
    <t>без оформления права пользования</t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</si>
  <si>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</si>
  <si>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</si>
  <si>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t>воздушные транспортные средства, не имеющие двигателей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</si>
  <si>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</si>
  <si>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</t>
  </si>
  <si>
    <t>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</si>
  <si>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</si>
  <si>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</si>
  <si>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</si>
  <si>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</si>
  <si>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</si>
  <si>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тракторы самоходные, комбайны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</si>
  <si>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</si>
  <si>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</si>
  <si>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</si>
  <si>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</si>
  <si>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</si>
  <si>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</si>
  <si>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</si>
  <si>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</si>
  <si>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</si>
  <si>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</si>
  <si>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</si>
  <si>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</si>
  <si>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Сведения об имуществе, за исключением земельных участков, переданном в аренду</t>
  </si>
  <si>
    <t>Объем переданного имущества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</si>
  <si>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</si>
  <si>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</si>
  <si>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</si>
  <si>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</si>
  <si>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</si>
  <si>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</si>
  <si>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</si>
  <si>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</si>
  <si>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</si>
  <si>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</si>
  <si>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</si>
  <si>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</si>
  <si>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</si>
  <si>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Аналитическое распределение оплаты труда сотрудников по источникам финансового обеспечения, руб </t>
  </si>
  <si>
    <t>Аналитическое распределение оплаты труда сотрудников по источникам финансового обеспечения, руб</t>
  </si>
  <si>
    <r>
      <t xml:space="preserve">                         </t>
    </r>
    <r>
      <rPr>
        <b/>
        <sz val="14"/>
        <color rgb="FF000000"/>
        <rFont val="Times New Roman"/>
        <family val="1"/>
        <charset val="204"/>
      </rPr>
      <t>Сведения об особо ценном движимом имуществе (за исключением транспортных средств)</t>
    </r>
  </si>
  <si>
    <t>Раздел 1. Сведения об услугах, оказываемых сверх установленного государственного (муниципального) задания</t>
  </si>
  <si>
    <t>глава по БК</t>
  </si>
  <si>
    <t>Вид вложений </t>
  </si>
  <si>
    <t>По договорам гражданско-правового характера </t>
  </si>
  <si>
    <t>сотрудники учреждения </t>
  </si>
  <si>
    <t>физические лица, не являющиеся сотрудниками учреждения</t>
  </si>
  <si>
    <t>по внутреннему совместительству (по совмещению должностей)</t>
  </si>
  <si>
    <t>Основной персонал, всего </t>
  </si>
  <si>
    <t>из них: </t>
  </si>
  <si>
    <t>Вспомогательный персонал, всего </t>
  </si>
  <si>
    <t>Административно-управленческий персонал, всего </t>
  </si>
  <si>
    <t>Начислено по договорам гражданско-правового характера, руб </t>
  </si>
  <si>
    <t>физическим лицам, не являющимися сотрудниками учреждения</t>
  </si>
  <si>
    <t>за счет средств от приносящей доход деятельности</t>
  </si>
  <si>
    <t>ОМС </t>
  </si>
  <si>
    <t>по договорам гражданско-правового характера с физическими лицами, не являющимися сотрудниками учреждения</t>
  </si>
  <si>
    <t>Вид счета </t>
  </si>
  <si>
    <t>Остаток средств на счете на начало года</t>
  </si>
  <si>
    <t>Остаток средств на счете на конец отчетного периода </t>
  </si>
  <si>
    <t>Уникальный код объекта </t>
  </si>
  <si>
    <t>4.1</t>
  </si>
  <si>
    <t>в рамках государственного (муниципального) задания</t>
  </si>
  <si>
    <t>Площадные объекты, всего</t>
  </si>
  <si>
    <t>Линейные объекты, всего</t>
  </si>
  <si>
    <t>по неиспользуемому имуществу</t>
  </si>
  <si>
    <t>налог на землю</t>
  </si>
  <si>
    <t>за единицу меры (руб/мес)</t>
  </si>
  <si>
    <t>для осуществления иной деятельности</t>
  </si>
  <si>
    <t>за единицу меры (руб/час)</t>
  </si>
  <si>
    <t>всего за год (руб)</t>
  </si>
  <si>
    <t>Фактические расходы на содержание объекта недвижимого имущества (руб/год)</t>
  </si>
  <si>
    <t>для осуществления основной деятельности </t>
  </si>
  <si>
    <t>Фактический срок использования</t>
  </si>
  <si>
    <t>в том числе:                          средней стоимостью менее 3 миллионов рублей, с года выпуска которых прошло не более 3 лет</t>
  </si>
  <si>
    <t>в том числе:                        самолеты пассажирские</t>
  </si>
  <si>
    <t>в том числе:                      вертолеты пассажирские</t>
  </si>
  <si>
    <t>в связи с аварийным состоянием (требуется ремонт)</t>
  </si>
  <si>
    <t>в связи с аварийным состоянием (подлежит списанию)</t>
  </si>
  <si>
    <t>в том числе:                         средней стоимостью менее 3 миллионов рублей, с года выпуска которых прошло не более 3 лет</t>
  </si>
  <si>
    <t>в том числе:                      самолеты пассажирские</t>
  </si>
  <si>
    <t>в иных целях</t>
  </si>
  <si>
    <t>в том числе:                         средней стоимостью менее 3 миллионов рублей, с года выпуска которых прошло не более 3 лет</t>
  </si>
  <si>
    <t>в том числе:                         самолеты пассажирские</t>
  </si>
  <si>
    <t>всего за отчетный период</t>
  </si>
  <si>
    <t>расходы на ОСАГО</t>
  </si>
  <si>
    <t xml:space="preserve">ремонт, включая приобретение запасных частей </t>
  </si>
  <si>
    <t>ремонт, включая приобретение запасных частей</t>
  </si>
  <si>
    <t>в том числе:                     вертолеты пассажирские</t>
  </si>
  <si>
    <t>Адрес </t>
  </si>
  <si>
    <t>Вид объекта </t>
  </si>
  <si>
    <t>Направление использования </t>
  </si>
  <si>
    <t>Комментарий</t>
  </si>
  <si>
    <t>Руководитель (уполномоченное лицо) Учреждения</t>
  </si>
  <si>
    <t>педагогический персонал</t>
  </si>
  <si>
    <t>учебно-вспомогательный персонал</t>
  </si>
  <si>
    <t>обслуживающий персонал</t>
  </si>
  <si>
    <t>административно-управленческий персонал</t>
  </si>
  <si>
    <t>департамент образования администрации муниципального образования город Краснодар</t>
  </si>
  <si>
    <t>03701000001</t>
  </si>
  <si>
    <t>03</t>
  </si>
  <si>
    <t>033Э8797</t>
  </si>
  <si>
    <t>В.П.Якубовская</t>
  </si>
  <si>
    <t>О.В.Ванжула</t>
  </si>
  <si>
    <t>221-48-40</t>
  </si>
  <si>
    <t>расчетный</t>
  </si>
  <si>
    <t>350004, г. Краснодар, ул. Минская,126</t>
  </si>
  <si>
    <t>23:43:0206059:20</t>
  </si>
  <si>
    <t>м кв</t>
  </si>
  <si>
    <t>Главный бухгалтер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</si>
  <si>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t>
  </si>
  <si>
    <t>Директор</t>
  </si>
  <si>
    <t>Обучение по программе: «Дошколенок»</t>
  </si>
  <si>
    <t>85.41</t>
  </si>
  <si>
    <t>час</t>
  </si>
  <si>
    <t>09.09.2021г.</t>
  </si>
  <si>
    <t>№ 4021</t>
  </si>
  <si>
    <t>Постановление администрации муниципального образования город Краснодар</t>
  </si>
  <si>
    <t>Обучение по программе: «Тайны русского языка» (1-4 класс)</t>
  </si>
  <si>
    <t>Обучение по программе: «Избранные вопросы математики» (5-9 класс)</t>
  </si>
  <si>
    <t xml:space="preserve">Обучение по программе: «Практическая информатика»
 (9-11 класс)
</t>
  </si>
  <si>
    <t xml:space="preserve">Обучение по программе: «Занимательная математика» (1-4 класс)
</t>
  </si>
  <si>
    <t>03234643037010001800</t>
  </si>
  <si>
    <t>Земельный участок</t>
  </si>
  <si>
    <t>23:43:0206059:1211</t>
  </si>
  <si>
    <t>Здание школы-нежилые помещения</t>
  </si>
  <si>
    <t>Сарай</t>
  </si>
  <si>
    <t>23:43:0206059:1195</t>
  </si>
  <si>
    <t>котельная-мастерская</t>
  </si>
  <si>
    <t>Нежилые помещения</t>
  </si>
  <si>
    <t>23:43:0206059:259</t>
  </si>
  <si>
    <t>Гараж</t>
  </si>
  <si>
    <t>23:43:0206059:1192</t>
  </si>
  <si>
    <t>м.кв.</t>
  </si>
  <si>
    <t>055</t>
  </si>
  <si>
    <t>23:43:0206059:1194</t>
  </si>
  <si>
    <t>23:43:0206059:1193</t>
  </si>
  <si>
    <t>Здание школы</t>
  </si>
  <si>
    <t>освещение дворовое</t>
  </si>
  <si>
    <t>кв.м</t>
  </si>
  <si>
    <t>помещение</t>
  </si>
  <si>
    <t>1.Сведения о недвижимом имуществе, за исключением земельных участков, закрепленном на праве оперативного управления</t>
  </si>
  <si>
    <t>2.Сведения о земельных участках, предоставленных на праве постоянного (бессрочного) пользования</t>
  </si>
  <si>
    <t>муниципальное образование город Краснодар</t>
  </si>
  <si>
    <t>на 1 января 2024 г.</t>
  </si>
  <si>
    <t>Сведения о поступлениях и выплатах учреждения</t>
  </si>
  <si>
    <t>(казённое – «01», бюджетное – «02», автономное – «03»)</t>
  </si>
  <si>
    <t>Глава по БК</t>
  </si>
  <si>
    <t>муниципальное образование</t>
  </si>
  <si>
    <t>Единица измерения: руб.</t>
  </si>
  <si>
    <t>по ОКЕИ</t>
  </si>
  <si>
    <t>Сумма поступлений</t>
  </si>
  <si>
    <t>Доля в общей сумме  поступлений, %</t>
  </si>
  <si>
    <t>за 2023год                                           (за отчётный                 финансовый год)</t>
  </si>
  <si>
    <t>за 2022год                                           (за год,                       предшествующий отчётному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</si>
  <si>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</si>
  <si>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Гранты в форме субсидий, всего</t>
  </si>
  <si>
    <t>в том числе: 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</si>
  <si>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</si>
  <si>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</si>
  <si>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из них: 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</si>
  <si>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Доходы от приносящей доход деятельности, компенсаций затрат (за исключением доходов от собственности), всего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</si>
  <si>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</si>
  <si>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доходы от оказания медицинских услуг, предоставляемых женщинам в период беременности, женщинам и новорождённым в период родов и в послеродовой период</t>
  </si>
  <si>
    <t>возмещение расходов, понесённых в связи с эксплуатацией имущества, находящегося в оперативном управлении учреждения</t>
  </si>
  <si>
    <t>Доходы от собственности, всего</t>
  </si>
  <si>
    <t>доходы в виде арендной либо иной платы за передачу в возмездное пользование государственного (муниципального) имущества</t>
  </si>
  <si>
    <t>доходы от распоряжения правами на результаты интеллектуальной деятельности и средствами 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</si>
  <si>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</si>
  <si>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</si>
  <si>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</si>
  <si>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</si>
  <si>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</si>
  <si>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 учреждения</t>
  </si>
  <si>
    <t>Поступления доходов от выбытия финансовых активов</t>
  </si>
  <si>
    <t>Х</t>
  </si>
  <si>
    <t>Раздел II</t>
  </si>
  <si>
    <t>Сведения о выплатах учреждения</t>
  </si>
  <si>
    <t>В том числе по источникам финансового обеспечения обязательств по выплатам</t>
  </si>
  <si>
    <t>за счёт средств гранта в формате субсидии</t>
  </si>
  <si>
    <t xml:space="preserve">Доля в общей сумме выплат, отраженных в графе     </t>
  </si>
  <si>
    <t xml:space="preserve">Из федерального бюджета </t>
  </si>
  <si>
    <t>Из бюджетов субъектов Российской Федерации и местных бюджетов</t>
  </si>
  <si>
    <t xml:space="preserve">из них: </t>
  </si>
  <si>
    <t>х</t>
  </si>
  <si>
    <t>Обслуживание долговых обязательств</t>
  </si>
  <si>
    <t>Безвозмездные перечисления организациям</t>
  </si>
  <si>
    <t>налог на прибыль</t>
  </si>
  <si>
    <t>налог на добавленную стоимость</t>
  </si>
  <si>
    <t>земельный налог</t>
  </si>
  <si>
    <t>приобретение ценных бумаг, кроме акций и иных форм участия в капитале</t>
  </si>
  <si>
    <t>приобретение акций и иные формы участия в капитале</t>
  </si>
  <si>
    <t>перечисление денежных обеспечений</t>
  </si>
  <si>
    <t>перечисление денежных средств на депозитные счета</t>
  </si>
  <si>
    <t>1. Отчет о выполнении муниципального задания на оказание муниципальных услуг</t>
  </si>
  <si>
    <t>2. Сведения о поступлениях и выплатах учреждения</t>
  </si>
  <si>
    <t xml:space="preserve">                                               Сведения о кредиторской задолженности и обязательствах учреждения</t>
  </si>
  <si>
    <t>3.Сведения об оказываемых услугах, выполняемых работах сверх установленного государственного (муниципального) задания,а также выпускаемой продукции</t>
  </si>
  <si>
    <t>6.Сведения о численности сотрудников и оплате труда</t>
  </si>
  <si>
    <t>350004,г. Краснодар, ул,Минская,122</t>
  </si>
  <si>
    <t>23:43:0206059:1191</t>
  </si>
  <si>
    <t>23:43:0206059:1190</t>
  </si>
  <si>
    <t>23:43:0206059:1366</t>
  </si>
  <si>
    <t>23:43:0206059:460</t>
  </si>
  <si>
    <t>23:43:0206059:1189</t>
  </si>
  <si>
    <t>23:43:0206059:462</t>
  </si>
  <si>
    <t>23:43:0206059:1365</t>
  </si>
  <si>
    <t>23:43:0206059:459</t>
  </si>
  <si>
    <t>23:43:0206059:461</t>
  </si>
  <si>
    <t>Нежилое здание с пристройками-административное</t>
  </si>
  <si>
    <t>Производственное здание</t>
  </si>
  <si>
    <t>Складское строение</t>
  </si>
  <si>
    <t>Склад</t>
  </si>
  <si>
    <t>Операторская</t>
  </si>
  <si>
    <t>нежилое здание(незавершенное строительство)</t>
  </si>
  <si>
    <t>Обучение по программе: «Узнаем мир по картам» (9 класс)</t>
  </si>
  <si>
    <t>Изменение, %  (2022/2023*100)</t>
  </si>
  <si>
    <t>4.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</si>
  <si>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5. Сведения о кредиторской задолженности и обязательствах учреждения</t>
  </si>
  <si>
    <t>6. Сведения о просроченной кредиторской задолженности</t>
  </si>
  <si>
    <t>7. Сведения о задолженности по ущербу, недостачам, хищениям денежных средств и материальных ценностей</t>
  </si>
  <si>
    <t>8.Сведения о счетах учреждения, открытых в кредитных организациях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</si>
  <si>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</si>
  <si>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</si>
  <si>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на 1 января 2024г.</t>
  </si>
  <si>
    <t>5. Сведения об особо ценном движимом имуществе (за исключением транспортных средств)</t>
  </si>
  <si>
    <t>6. Сведения о транспортных средствах</t>
  </si>
  <si>
    <t>7..Сведения об имуществе, за исключением земельных участков, переданном в аренду</t>
  </si>
  <si>
    <t xml:space="preserve">Субсидии на финансовое обеспечение выполнения государственного (муниципального) задания </t>
  </si>
  <si>
    <t xml:space="preserve">Субсидии на иные цели </t>
  </si>
  <si>
    <t>Субсидии на осуществление капитальных вложений</t>
  </si>
  <si>
    <t>Пожертвования и иные безвозмездные перечисления от физических и юридических лиц, в том числе иностранных организаций</t>
  </si>
  <si>
    <t xml:space="preserve">в том числе: доходы в виде платы за оказание услуг (выполнение работ) в рамках установленного государственного задания </t>
  </si>
  <si>
    <t xml:space="preserve">доходы от оказания услуг, выполнения работ, реализации готовой продукции сверх установленного государственного задания по видам деятельности, отнесённым в соответствии с учредительными документами к основным </t>
  </si>
  <si>
    <t xml:space="preserve">доходы от оказания услуг в рамках обязательного медицинского страхования </t>
  </si>
  <si>
    <t xml:space="preserve"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 </t>
  </si>
  <si>
    <r>
      <t>Поступления доходов от штрафов, пеней, неустоек, возмещения ущерба</t>
    </r>
    <r>
      <rPr>
        <sz val="12"/>
        <color rgb="FFFF0000"/>
        <rFont val="Times New Roman"/>
        <family val="1"/>
        <charset val="204"/>
      </rPr>
      <t xml:space="preserve"> </t>
    </r>
  </si>
  <si>
    <t>Поступления доходов от выбытия нефинансовых активов</t>
  </si>
  <si>
    <t xml:space="preserve">Оплата труда и компенсационные выплаты работникам </t>
  </si>
  <si>
    <r>
      <t>Взносы по обязательному социальному страхованию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</si>
  <si>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Приобретение товаров, работ, услуг, всего </t>
  </si>
  <si>
    <r>
      <t xml:space="preserve">услуги связи </t>
    </r>
    <r>
      <rPr>
        <sz val="12"/>
        <color rgb="FFFF0000"/>
        <rFont val="Times New Roman"/>
        <family val="1"/>
        <charset val="204"/>
      </rPr>
      <t xml:space="preserve"> </t>
    </r>
  </si>
  <si>
    <r>
      <t>транспортные услуги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</si>
  <si>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коммунальные услуги </t>
  </si>
  <si>
    <t>арендная плата за пользование имуществом</t>
  </si>
  <si>
    <r>
      <t>работы, услуги по содержанию имущества</t>
    </r>
    <r>
      <rPr>
        <sz val="12"/>
        <color rgb="FFFF0000"/>
        <rFont val="Times New Roman"/>
        <family val="1"/>
        <charset val="204"/>
      </rPr>
      <t xml:space="preserve"> </t>
    </r>
  </si>
  <si>
    <r>
      <t>прочие работы, услуги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</si>
  <si>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основные средства </t>
  </si>
  <si>
    <t xml:space="preserve">нематериальные активы </t>
  </si>
  <si>
    <r>
      <t>непроизведённые активы</t>
    </r>
    <r>
      <rPr>
        <sz val="12"/>
        <color rgb="FFFF0000"/>
        <rFont val="Times New Roman"/>
        <family val="1"/>
        <charset val="204"/>
      </rPr>
      <t xml:space="preserve"> </t>
    </r>
  </si>
  <si>
    <r>
      <t xml:space="preserve">материальные запасы </t>
    </r>
    <r>
      <rPr>
        <sz val="12"/>
        <color rgb="FFFF0000"/>
        <rFont val="Times New Roman"/>
        <family val="1"/>
        <charset val="204"/>
      </rPr>
      <t/>
    </r>
  </si>
  <si>
    <t xml:space="preserve">Социальное обеспечение </t>
  </si>
  <si>
    <t xml:space="preserve">Уплата налогов, сборов, прочих платежей в бюджет (за исключением взносов по обязательному социальному страхованию), всего </t>
  </si>
  <si>
    <r>
      <t>налог на имущество организаций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</si>
  <si>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Налоги, пошлины и сборы (плата за загрязнение окружающей среды) </t>
  </si>
  <si>
    <r>
      <t>транспортный налог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</si>
  <si>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Уплата штрафов, пеней, в т.ч. за несвоевременную уплату налогов и сборов, другие экономические санкции </t>
  </si>
  <si>
    <t>государственные пошлины</t>
  </si>
  <si>
    <t>Расходы по решениям судебных органов</t>
  </si>
  <si>
    <r>
      <t>Приобретение финансовых активов, всего:</t>
    </r>
    <r>
      <rPr>
        <sz val="12"/>
        <color rgb="FFFF0000"/>
        <rFont val="Times New Roman"/>
        <family val="1"/>
        <charset val="204"/>
      </rPr>
      <t xml:space="preserve"> </t>
    </r>
  </si>
  <si>
    <r>
      <t>Иные выплаты, всего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</si>
  <si>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Сумма выплат </t>
  </si>
  <si>
    <t xml:space="preserve">Доля в общей сумме выплат (%) </t>
  </si>
  <si>
    <r>
      <t>За счёт средств субсидии на выполнение государственного заказа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</si>
  <si>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Доля в общей сумме выплат, отраженных в графе 3 (%) </t>
  </si>
  <si>
    <t xml:space="preserve">За счет средств субсидии на иные цели </t>
  </si>
  <si>
    <t xml:space="preserve">в том числе: </t>
  </si>
  <si>
    <t xml:space="preserve">доля в общей сумме выплат, отраженных в графе 3 (%) </t>
  </si>
  <si>
    <t xml:space="preserve">Доля в общей сумме выплат, отраженных в графе  3 (%) </t>
  </si>
  <si>
    <t xml:space="preserve">За счет средств от приносящей доход деятельности, всего </t>
  </si>
  <si>
    <t>доля в общей сумме выплат, отраженных в графе                    3 (%)</t>
  </si>
  <si>
    <t xml:space="preserve">За счет безвозмездных поступлений </t>
  </si>
  <si>
    <t xml:space="preserve"> 3 (%) </t>
  </si>
  <si>
    <t xml:space="preserve">За счет средств, полученных от оказания услуг,выполнения работ, реализации продукции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</si>
</sst>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26282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7" fillId="3" borderId="0">
      <alignment horizontal="left" vertical="center"/>
    </xf>
    <xf numFmtId="0" fontId="20" fillId="0" borderId="0"/>
  </cellStyleXfs>
  <cellXfs count="21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/>
    <xf numFmtId="0" fontId="9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4" fillId="0" borderId="1" xfId="0" applyNumberFormat="1" applyFont="1" applyBorder="1"/>
    <xf numFmtId="49" fontId="4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6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8" fillId="0" borderId="1" xfId="2" quotePrefix="1" applyFont="1" applyFill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</cellXfs>
  <cellStyles count="4">
    <cellStyle name="S6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internet.garant.ru/document/redirect/72275618/1000" TargetMode="External"/><Relationship Id="rId1" Type="http://schemas.openxmlformats.org/officeDocument/2006/relationships/hyperlink" Target="http://internet.garant.ru/document/redirect/70465940/0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zoomScale="55" zoomScaleNormal="55" workbookViewId="0">
      <selection activeCell="B8" sqref="B8"/>
    </sheetView>
  </sheetViews>
  <sheetFormatPr defaultRowHeight="14.5" x14ac:dyDescent="0.35"/>
  <cols>
    <col min="1" max="1" width="71.26953125" customWidth="1"/>
    <col min="2" max="2" width="68.26953125" customWidth="1"/>
    <col min="3" max="3" width="18.26953125" customWidth="1"/>
    <col min="4" max="4" width="25.1796875" customWidth="1"/>
    <col min="5" max="5" width="15.54296875" customWidth="1"/>
  </cols>
  <sheetData>
    <row r="1" spans="1:4" ht="17.5" x14ac:dyDescent="0.35">
      <c r="A1" s="132" t="s">
        <v>0</v>
      </c>
      <c r="B1" s="132"/>
      <c r="C1" s="132"/>
      <c r="D1" s="132"/>
    </row>
    <row r="2" spans="1:4" ht="39.75" customHeight="1" x14ac:dyDescent="0.35">
      <c r="A2" s="131" t="s">
        <v>1</v>
      </c>
      <c r="B2" s="131"/>
      <c r="C2" s="131"/>
      <c r="D2" s="131"/>
    </row>
    <row r="3" spans="1:4" ht="18.5" x14ac:dyDescent="0.45">
      <c r="A3" s="4"/>
      <c r="B3" s="5"/>
      <c r="C3" s="5"/>
      <c r="D3" s="5"/>
    </row>
    <row r="4" spans="1:4" ht="18" x14ac:dyDescent="0.35">
      <c r="A4" s="6"/>
      <c r="B4" s="6"/>
      <c r="C4" s="14"/>
      <c r="D4" s="28" t="s">
        <v>2</v>
      </c>
    </row>
    <row r="5" spans="1:4" ht="18" x14ac:dyDescent="0.35">
      <c r="A5" s="134" t="s">
        <v>472</v>
      </c>
      <c r="B5" s="134"/>
      <c r="C5" s="29" t="s">
        <v>3</v>
      </c>
      <c r="D5" s="66">
        <v>45292</v>
      </c>
    </row>
    <row r="6" spans="1:4" ht="36" x14ac:dyDescent="0.35">
      <c r="A6" s="6"/>
      <c r="B6" s="6"/>
      <c r="C6" s="29" t="s">
        <v>4</v>
      </c>
      <c r="D6" s="45" t="s">
        <v>429</v>
      </c>
    </row>
    <row r="7" spans="1:4" ht="18" x14ac:dyDescent="0.35">
      <c r="A7" s="6"/>
      <c r="B7" s="6"/>
      <c r="C7" s="29" t="s">
        <v>5</v>
      </c>
      <c r="D7" s="47">
        <v>2308038770</v>
      </c>
    </row>
    <row r="8" spans="1:4" ht="72" x14ac:dyDescent="0.35">
      <c r="A8" s="8" t="s">
        <v>6</v>
      </c>
      <c r="B8" s="64" t="s">
        <v>438</v>
      </c>
      <c r="C8" s="29" t="s">
        <v>7</v>
      </c>
      <c r="D8" s="47">
        <v>230801001</v>
      </c>
    </row>
    <row r="9" spans="1:4" ht="18" x14ac:dyDescent="0.35">
      <c r="A9" s="8" t="s">
        <v>8</v>
      </c>
      <c r="B9" s="58" t="s">
        <v>428</v>
      </c>
      <c r="C9" s="14"/>
      <c r="D9" s="47"/>
    </row>
    <row r="10" spans="1:4" ht="18" x14ac:dyDescent="0.35">
      <c r="A10" s="6"/>
      <c r="B10" s="7" t="s">
        <v>9</v>
      </c>
      <c r="C10" s="14"/>
      <c r="D10" s="47"/>
    </row>
    <row r="11" spans="1:4" ht="36" x14ac:dyDescent="0.35">
      <c r="A11" s="8" t="s">
        <v>10</v>
      </c>
      <c r="B11" s="57" t="s">
        <v>426</v>
      </c>
      <c r="C11" s="29" t="s">
        <v>11</v>
      </c>
      <c r="D11" s="47">
        <v>925</v>
      </c>
    </row>
    <row r="12" spans="1:4" ht="18" x14ac:dyDescent="0.35">
      <c r="A12" s="8" t="s">
        <v>12</v>
      </c>
      <c r="B12" s="57" t="s">
        <v>471</v>
      </c>
      <c r="C12" s="29" t="s">
        <v>13</v>
      </c>
      <c r="D12" s="59" t="s">
        <v>427</v>
      </c>
    </row>
    <row r="13" spans="1:4" ht="18" x14ac:dyDescent="0.35">
      <c r="A13" s="8" t="s">
        <v>14</v>
      </c>
      <c r="B13" s="6"/>
      <c r="C13" s="14"/>
      <c r="D13" s="47"/>
    </row>
    <row r="14" spans="1:4" ht="18.5" x14ac:dyDescent="0.45">
      <c r="A14" s="4"/>
      <c r="B14" s="5"/>
      <c r="C14" s="5"/>
      <c r="D14" s="5"/>
    </row>
    <row r="15" spans="1:4" ht="18.5" x14ac:dyDescent="0.45">
      <c r="A15" s="9" t="s">
        <v>15</v>
      </c>
      <c r="B15" s="5"/>
      <c r="C15" s="5"/>
      <c r="D15" s="5"/>
    </row>
    <row r="16" spans="1:4" s="102" customFormat="1" ht="18.5" x14ac:dyDescent="0.45">
      <c r="A16" s="101" t="s">
        <v>522</v>
      </c>
      <c r="B16" s="5"/>
      <c r="C16" s="5"/>
      <c r="D16" s="5"/>
    </row>
    <row r="17" spans="1:4" s="102" customFormat="1" ht="18.5" x14ac:dyDescent="0.45">
      <c r="A17" s="101" t="s">
        <v>523</v>
      </c>
      <c r="B17" s="5"/>
      <c r="C17" s="5"/>
      <c r="D17" s="5"/>
    </row>
    <row r="18" spans="1:4" ht="18.5" x14ac:dyDescent="0.45">
      <c r="A18" s="10" t="s">
        <v>525</v>
      </c>
      <c r="B18" s="5"/>
      <c r="C18" s="5"/>
      <c r="D18" s="5"/>
    </row>
    <row r="19" spans="1:4" ht="33" customHeight="1" x14ac:dyDescent="0.45">
      <c r="A19" s="133" t="s">
        <v>545</v>
      </c>
      <c r="B19" s="133"/>
      <c r="C19" s="5"/>
      <c r="D19" s="5"/>
    </row>
    <row r="20" spans="1:4" ht="18.5" x14ac:dyDescent="0.45">
      <c r="A20" s="10" t="s">
        <v>546</v>
      </c>
      <c r="B20" s="5"/>
      <c r="C20" s="5"/>
      <c r="D20" s="5"/>
    </row>
    <row r="21" spans="1:4" ht="18.5" x14ac:dyDescent="0.45">
      <c r="A21" s="10" t="s">
        <v>547</v>
      </c>
      <c r="B21" s="5"/>
      <c r="C21" s="5"/>
      <c r="D21" s="5"/>
    </row>
    <row r="22" spans="1:4" ht="18.5" x14ac:dyDescent="0.45">
      <c r="A22" s="10" t="s">
        <v>548</v>
      </c>
      <c r="B22" s="5"/>
      <c r="C22" s="5"/>
      <c r="D22" s="5"/>
    </row>
    <row r="23" spans="1:4" ht="18.5" x14ac:dyDescent="0.45">
      <c r="A23" s="10" t="s">
        <v>526</v>
      </c>
      <c r="B23" s="5"/>
      <c r="C23" s="5"/>
      <c r="D23" s="5"/>
    </row>
    <row r="24" spans="1:4" ht="18.5" x14ac:dyDescent="0.45">
      <c r="A24" s="10" t="s">
        <v>549</v>
      </c>
      <c r="B24" s="5"/>
      <c r="C24" s="5"/>
      <c r="D24" s="5"/>
    </row>
    <row r="25" spans="1:4" ht="18.5" x14ac:dyDescent="0.45">
      <c r="A25" s="9" t="s">
        <v>18</v>
      </c>
      <c r="B25" s="5"/>
      <c r="C25" s="5"/>
      <c r="D25" s="5"/>
    </row>
    <row r="26" spans="1:4" ht="18.5" x14ac:dyDescent="0.45">
      <c r="A26" s="10" t="s">
        <v>469</v>
      </c>
      <c r="B26" s="5"/>
      <c r="C26" s="5"/>
      <c r="D26" s="5"/>
    </row>
    <row r="27" spans="1:4" ht="18.5" x14ac:dyDescent="0.45">
      <c r="A27" s="10" t="s">
        <v>470</v>
      </c>
      <c r="B27" s="5"/>
      <c r="C27" s="5"/>
      <c r="D27" s="5"/>
    </row>
    <row r="28" spans="1:4" ht="18.5" x14ac:dyDescent="0.45">
      <c r="A28" s="10" t="s">
        <v>550</v>
      </c>
      <c r="B28" s="5"/>
      <c r="C28" s="5"/>
      <c r="D28" s="5"/>
    </row>
    <row r="29" spans="1:4" ht="18.5" x14ac:dyDescent="0.45">
      <c r="A29" s="10" t="s">
        <v>551</v>
      </c>
      <c r="B29" s="5"/>
      <c r="C29" s="5"/>
      <c r="D29" s="5"/>
    </row>
    <row r="30" spans="1:4" ht="18.5" x14ac:dyDescent="0.45">
      <c r="A30" s="10" t="s">
        <v>553</v>
      </c>
      <c r="B30" s="5"/>
      <c r="C30" s="5"/>
      <c r="D30" s="5"/>
    </row>
    <row r="31" spans="1:4" ht="18.5" x14ac:dyDescent="0.45">
      <c r="A31" s="10" t="s">
        <v>554</v>
      </c>
      <c r="B31" s="5"/>
      <c r="C31" s="5"/>
      <c r="D31" s="5"/>
    </row>
    <row r="32" spans="1:4" ht="18.5" x14ac:dyDescent="0.45">
      <c r="A32" s="10" t="s">
        <v>555</v>
      </c>
      <c r="B32" s="5"/>
      <c r="C32" s="5"/>
      <c r="D32" s="5"/>
    </row>
    <row r="33" spans="1:5" ht="18.5" x14ac:dyDescent="0.45">
      <c r="A33" s="9" t="s">
        <v>19</v>
      </c>
      <c r="B33" s="5"/>
      <c r="C33" s="5"/>
      <c r="D33" s="5"/>
    </row>
    <row r="34" spans="1:5" ht="18.5" x14ac:dyDescent="0.45">
      <c r="A34" s="10" t="s">
        <v>16</v>
      </c>
      <c r="B34" s="5"/>
      <c r="C34" s="5"/>
      <c r="D34" s="5"/>
    </row>
    <row r="35" spans="1:5" ht="18" x14ac:dyDescent="0.35">
      <c r="A35" s="10" t="s">
        <v>17</v>
      </c>
    </row>
    <row r="36" spans="1:5" ht="15.5" x14ac:dyDescent="0.35">
      <c r="A36" s="1"/>
      <c r="B36" s="2"/>
      <c r="C36" s="2"/>
      <c r="D36" s="2"/>
      <c r="E36" s="2"/>
    </row>
    <row r="37" spans="1:5" ht="18" x14ac:dyDescent="0.35">
      <c r="A37" s="3"/>
      <c r="B37" s="61" t="s">
        <v>439</v>
      </c>
      <c r="C37" s="6"/>
      <c r="D37" s="61" t="s">
        <v>430</v>
      </c>
    </row>
    <row r="38" spans="1:5" ht="18" x14ac:dyDescent="0.35">
      <c r="A38" s="8" t="s">
        <v>421</v>
      </c>
      <c r="B38" s="48" t="s">
        <v>20</v>
      </c>
      <c r="C38" s="2"/>
      <c r="D38" s="48" t="s">
        <v>21</v>
      </c>
    </row>
    <row r="39" spans="1:5" ht="18" x14ac:dyDescent="0.35">
      <c r="A39" s="6"/>
      <c r="B39" s="49" t="s">
        <v>437</v>
      </c>
      <c r="C39" s="6"/>
      <c r="D39" s="64" t="s">
        <v>432</v>
      </c>
    </row>
    <row r="40" spans="1:5" ht="18" x14ac:dyDescent="0.35">
      <c r="A40" s="8" t="s">
        <v>22</v>
      </c>
      <c r="B40" s="48" t="s">
        <v>20</v>
      </c>
      <c r="C40" s="2"/>
      <c r="D40" s="48" t="s">
        <v>23</v>
      </c>
    </row>
    <row r="41" spans="1:5" ht="18.5" x14ac:dyDescent="0.45">
      <c r="A41" s="6"/>
      <c r="B41" s="5"/>
      <c r="C41" s="5"/>
      <c r="D41" s="5"/>
    </row>
    <row r="42" spans="1:5" ht="18.5" x14ac:dyDescent="0.45">
      <c r="A42" s="10" t="s">
        <v>49</v>
      </c>
      <c r="B42" s="5"/>
      <c r="C42" s="5"/>
      <c r="D42" s="5"/>
    </row>
    <row r="43" spans="1:5" ht="18.5" x14ac:dyDescent="0.45">
      <c r="A43" s="5"/>
    </row>
  </sheetData>
  <mergeCells count="4">
    <mergeCell ref="A2:D2"/>
    <mergeCell ref="A1:D1"/>
    <mergeCell ref="A19:B19"/>
    <mergeCell ref="A5:B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55" zoomScaleNormal="55" workbookViewId="0">
      <selection activeCell="L17" sqref="L17"/>
    </sheetView>
  </sheetViews>
  <sheetFormatPr defaultRowHeight="14.5" x14ac:dyDescent="0.35"/>
  <cols>
    <col min="1" max="1" width="38.54296875" customWidth="1"/>
    <col min="2" max="7" width="26.81640625" customWidth="1"/>
  </cols>
  <sheetData>
    <row r="1" spans="1:10" ht="17.5" x14ac:dyDescent="0.35">
      <c r="A1" s="175" t="s">
        <v>161</v>
      </c>
      <c r="B1" s="175"/>
      <c r="C1" s="175"/>
      <c r="D1" s="175"/>
      <c r="E1" s="175"/>
      <c r="F1" s="175"/>
      <c r="G1" s="175"/>
    </row>
    <row r="2" spans="1:10" ht="18" x14ac:dyDescent="0.4">
      <c r="A2" s="4"/>
      <c r="B2" s="11"/>
      <c r="C2" s="11"/>
      <c r="D2" s="11"/>
      <c r="E2" s="11"/>
      <c r="F2" s="11"/>
      <c r="G2" s="11"/>
    </row>
    <row r="3" spans="1:10" ht="18.75" customHeight="1" x14ac:dyDescent="0.35">
      <c r="A3" s="6"/>
      <c r="D3" s="6"/>
    </row>
    <row r="4" spans="1:10" ht="18.75" customHeight="1" x14ac:dyDescent="0.35">
      <c r="A4" s="6"/>
      <c r="C4" s="134" t="s">
        <v>472</v>
      </c>
      <c r="D4" s="134"/>
      <c r="E4" s="134"/>
      <c r="F4" s="14"/>
      <c r="G4" s="18" t="s">
        <v>2</v>
      </c>
      <c r="H4" s="17"/>
      <c r="I4" s="17"/>
      <c r="J4" s="17"/>
    </row>
    <row r="5" spans="1:10" ht="22" customHeight="1" x14ac:dyDescent="0.35">
      <c r="A5" s="6"/>
      <c r="D5" s="6"/>
      <c r="F5" s="15" t="s">
        <v>3</v>
      </c>
      <c r="G5" s="66">
        <f>'1'!D5</f>
        <v>45292</v>
      </c>
    </row>
    <row r="6" spans="1:10" ht="18" x14ac:dyDescent="0.35">
      <c r="A6" s="6"/>
      <c r="D6" s="6"/>
      <c r="F6" s="15" t="s">
        <v>4</v>
      </c>
      <c r="G6" s="47" t="str">
        <f>'1'!D6</f>
        <v>033Э8797</v>
      </c>
    </row>
    <row r="7" spans="1:10" ht="53.15" customHeight="1" x14ac:dyDescent="0.4">
      <c r="A7" s="8" t="s">
        <v>6</v>
      </c>
      <c r="B7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C7" s="174"/>
      <c r="D7" s="174"/>
      <c r="F7" s="15" t="s">
        <v>5</v>
      </c>
      <c r="G7" s="47">
        <f>'1'!D7</f>
        <v>2308038770</v>
      </c>
    </row>
    <row r="8" spans="1:10" ht="18" x14ac:dyDescent="0.4">
      <c r="A8" s="8" t="s">
        <v>8</v>
      </c>
      <c r="B8" s="189" t="str">
        <f>'1'!B9</f>
        <v>03</v>
      </c>
      <c r="C8" s="189"/>
      <c r="D8" s="189"/>
      <c r="F8" s="15" t="s">
        <v>7</v>
      </c>
      <c r="G8" s="47">
        <f>'1'!D8</f>
        <v>230801001</v>
      </c>
    </row>
    <row r="9" spans="1:10" ht="18.75" customHeight="1" x14ac:dyDescent="0.35">
      <c r="A9" s="6"/>
      <c r="B9" s="179" t="s">
        <v>9</v>
      </c>
      <c r="C9" s="179"/>
      <c r="D9" s="179"/>
      <c r="F9" s="14"/>
      <c r="G9" s="47"/>
      <c r="H9" s="17"/>
    </row>
    <row r="10" spans="1:10" ht="56.25" customHeight="1" x14ac:dyDescent="0.4">
      <c r="A10" s="8" t="s">
        <v>10</v>
      </c>
      <c r="B10" s="174" t="str">
        <f>'1'!B11</f>
        <v>департамент образования администрации муниципального образования город Краснодар</v>
      </c>
      <c r="C10" s="174"/>
      <c r="D10" s="174"/>
      <c r="F10" s="14"/>
      <c r="G10" s="47"/>
    </row>
    <row r="11" spans="1:10" ht="37.5" customHeight="1" x14ac:dyDescent="0.4">
      <c r="A11" s="8" t="s">
        <v>12</v>
      </c>
      <c r="B11" s="189" t="str">
        <f>'1'!B12</f>
        <v>муниципальное образование город Краснодар</v>
      </c>
      <c r="C11" s="189"/>
      <c r="D11" s="189"/>
      <c r="F11" s="43" t="s">
        <v>11</v>
      </c>
      <c r="G11" s="47">
        <f>'1'!D11</f>
        <v>925</v>
      </c>
    </row>
    <row r="12" spans="1:10" ht="18.75" customHeight="1" x14ac:dyDescent="0.4">
      <c r="A12" s="8" t="s">
        <v>14</v>
      </c>
      <c r="B12" s="195"/>
      <c r="C12" s="195"/>
      <c r="D12" s="195"/>
      <c r="F12" s="43" t="s">
        <v>13</v>
      </c>
      <c r="G12" s="47" t="str">
        <f>'1'!D12</f>
        <v>03701000001</v>
      </c>
    </row>
    <row r="13" spans="1:10" ht="12" customHeight="1" x14ac:dyDescent="0.4">
      <c r="A13" s="4"/>
      <c r="B13" s="201"/>
      <c r="C13" s="201"/>
      <c r="D13" s="201"/>
      <c r="E13" s="14"/>
      <c r="F13" s="146"/>
      <c r="G13" s="146"/>
    </row>
    <row r="14" spans="1:10" ht="37.5" customHeight="1" x14ac:dyDescent="0.35">
      <c r="A14" s="173" t="s">
        <v>162</v>
      </c>
      <c r="B14" s="173" t="s">
        <v>385</v>
      </c>
      <c r="C14" s="173" t="s">
        <v>163</v>
      </c>
      <c r="D14" s="173"/>
      <c r="E14" s="173"/>
      <c r="F14" s="173" t="s">
        <v>386</v>
      </c>
      <c r="G14" s="173" t="s">
        <v>387</v>
      </c>
    </row>
    <row r="15" spans="1:10" ht="12" customHeight="1" x14ac:dyDescent="0.35">
      <c r="A15" s="173"/>
      <c r="B15" s="173"/>
      <c r="C15" s="18" t="s">
        <v>164</v>
      </c>
      <c r="D15" s="18" t="s">
        <v>35</v>
      </c>
      <c r="E15" s="18" t="s">
        <v>36</v>
      </c>
      <c r="F15" s="173"/>
      <c r="G15" s="173"/>
    </row>
    <row r="16" spans="1:10" ht="18" x14ac:dyDescent="0.3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19" ht="36" x14ac:dyDescent="0.35">
      <c r="A17" s="23" t="s">
        <v>165</v>
      </c>
      <c r="B17" s="18" t="s">
        <v>40</v>
      </c>
      <c r="C17" s="18" t="s">
        <v>40</v>
      </c>
      <c r="D17" s="18" t="s">
        <v>40</v>
      </c>
      <c r="E17" s="18" t="s">
        <v>40</v>
      </c>
      <c r="F17" s="18" t="s">
        <v>40</v>
      </c>
      <c r="G17" s="18" t="s">
        <v>40</v>
      </c>
    </row>
    <row r="18" spans="1:19" ht="18" x14ac:dyDescent="0.4">
      <c r="A18" s="80" t="s">
        <v>450</v>
      </c>
      <c r="B18" s="60" t="s">
        <v>433</v>
      </c>
      <c r="C18" s="69"/>
      <c r="D18" s="66"/>
      <c r="E18" s="60"/>
      <c r="F18" s="112">
        <v>975854.64</v>
      </c>
      <c r="G18" s="112">
        <v>493798.46</v>
      </c>
    </row>
    <row r="19" spans="1:19" ht="18" x14ac:dyDescent="0.35">
      <c r="A19" s="19"/>
      <c r="B19" s="19"/>
      <c r="C19" s="19"/>
      <c r="D19" s="19"/>
      <c r="E19" s="19"/>
      <c r="F19" s="19"/>
      <c r="G19" s="19"/>
    </row>
    <row r="20" spans="1:19" ht="18" x14ac:dyDescent="0.35">
      <c r="A20" s="25" t="s">
        <v>166</v>
      </c>
      <c r="B20" s="19"/>
      <c r="C20" s="19"/>
      <c r="D20" s="19"/>
      <c r="E20" s="19"/>
      <c r="F20" s="19"/>
      <c r="G20" s="19"/>
    </row>
    <row r="21" spans="1:19" ht="36" x14ac:dyDescent="0.35">
      <c r="A21" s="23" t="s">
        <v>167</v>
      </c>
      <c r="B21" s="18" t="s">
        <v>40</v>
      </c>
      <c r="C21" s="18" t="s">
        <v>40</v>
      </c>
      <c r="D21" s="18" t="s">
        <v>40</v>
      </c>
      <c r="E21" s="18" t="s">
        <v>40</v>
      </c>
      <c r="F21" s="18" t="s">
        <v>40</v>
      </c>
      <c r="G21" s="18" t="s">
        <v>40</v>
      </c>
    </row>
    <row r="22" spans="1:19" ht="18" x14ac:dyDescent="0.35">
      <c r="A22" s="19"/>
      <c r="B22" s="19"/>
      <c r="C22" s="19"/>
      <c r="D22" s="19"/>
      <c r="E22" s="19"/>
      <c r="F22" s="19"/>
      <c r="G22" s="19"/>
    </row>
    <row r="23" spans="1:19" ht="18" x14ac:dyDescent="0.35">
      <c r="A23" s="25" t="s">
        <v>166</v>
      </c>
      <c r="B23" s="19"/>
      <c r="C23" s="19"/>
      <c r="D23" s="19"/>
      <c r="E23" s="19"/>
      <c r="F23" s="19"/>
      <c r="G23" s="19"/>
    </row>
    <row r="24" spans="1:19" ht="18" x14ac:dyDescent="0.35">
      <c r="A24" s="15" t="s">
        <v>39</v>
      </c>
      <c r="B24" s="18" t="s">
        <v>40</v>
      </c>
      <c r="C24" s="18" t="s">
        <v>40</v>
      </c>
      <c r="D24" s="18" t="s">
        <v>40</v>
      </c>
      <c r="E24" s="18" t="s">
        <v>40</v>
      </c>
      <c r="F24" s="19"/>
      <c r="G24" s="19"/>
    </row>
    <row r="25" spans="1:19" ht="14.5" customHeight="1" x14ac:dyDescent="0.4">
      <c r="A25" s="4"/>
      <c r="B25" s="11"/>
      <c r="C25" s="11"/>
      <c r="D25" s="11"/>
      <c r="E25" s="11"/>
      <c r="F25" s="11"/>
      <c r="G25" s="11"/>
    </row>
    <row r="26" spans="1:19" ht="15.5" hidden="1" x14ac:dyDescent="0.35">
      <c r="A26" s="3"/>
      <c r="B26" s="2"/>
      <c r="C26" s="2"/>
      <c r="D26" s="2"/>
      <c r="E26" s="2"/>
    </row>
    <row r="27" spans="1:19" ht="27" customHeight="1" x14ac:dyDescent="0.45">
      <c r="A27" s="182" t="str">
        <f>'1'!A38</f>
        <v>Руководитель (уполномоченное лицо) Учреждения</v>
      </c>
      <c r="B27" s="182"/>
      <c r="C27" s="61" t="s">
        <v>439</v>
      </c>
      <c r="D27" s="6"/>
      <c r="E27" s="38"/>
      <c r="F27" s="5"/>
      <c r="G27" s="61" t="s">
        <v>430</v>
      </c>
      <c r="H27" s="32"/>
    </row>
    <row r="28" spans="1:19" ht="31.75" customHeight="1" x14ac:dyDescent="0.45">
      <c r="A28" s="6"/>
      <c r="B28" s="5"/>
      <c r="C28" s="48" t="s">
        <v>20</v>
      </c>
      <c r="D28" s="2"/>
      <c r="E28" s="48" t="s">
        <v>50</v>
      </c>
      <c r="F28" s="52"/>
      <c r="G28" s="48" t="s">
        <v>21</v>
      </c>
      <c r="H28" s="3"/>
    </row>
    <row r="29" spans="1:19" ht="18.5" x14ac:dyDescent="0.45">
      <c r="A29" s="8" t="str">
        <f>'1'!A40</f>
        <v>Исполнитель</v>
      </c>
      <c r="B29" s="5"/>
      <c r="C29" s="64" t="s">
        <v>437</v>
      </c>
      <c r="D29" s="6"/>
      <c r="E29" s="61" t="s">
        <v>431</v>
      </c>
      <c r="F29" s="5"/>
      <c r="G29" s="49" t="s">
        <v>432</v>
      </c>
      <c r="H29" s="33"/>
    </row>
    <row r="30" spans="1:19" ht="18.5" x14ac:dyDescent="0.45">
      <c r="A30" s="6"/>
      <c r="B30" s="5"/>
      <c r="C30" s="48" t="s">
        <v>20</v>
      </c>
      <c r="D30" s="2"/>
      <c r="E30" s="48" t="s">
        <v>51</v>
      </c>
      <c r="F30" s="52"/>
      <c r="G30" s="48" t="s">
        <v>23</v>
      </c>
      <c r="H30" s="3"/>
    </row>
    <row r="31" spans="1:19" ht="18.5" x14ac:dyDescent="0.45">
      <c r="A31" s="10"/>
      <c r="B31" s="5"/>
      <c r="C31" s="52"/>
      <c r="D31" s="52"/>
      <c r="E31" s="52"/>
      <c r="F31" s="52"/>
      <c r="G31" s="52"/>
    </row>
    <row r="32" spans="1:19" ht="18" x14ac:dyDescent="0.4">
      <c r="A32" s="10" t="str">
        <f>'1'!A42</f>
        <v>"____"_______________ 20____г.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" ht="15.5" x14ac:dyDescent="0.35">
      <c r="A33" s="1"/>
    </row>
  </sheetData>
  <mergeCells count="16">
    <mergeCell ref="C4:E4"/>
    <mergeCell ref="B9:D9"/>
    <mergeCell ref="F13:G13"/>
    <mergeCell ref="A1:G1"/>
    <mergeCell ref="A14:A15"/>
    <mergeCell ref="B14:B15"/>
    <mergeCell ref="C14:E14"/>
    <mergeCell ref="F14:F15"/>
    <mergeCell ref="G14:G15"/>
    <mergeCell ref="B13:D13"/>
    <mergeCell ref="A27:B27"/>
    <mergeCell ref="B7:D7"/>
    <mergeCell ref="B8:D8"/>
    <mergeCell ref="B11:D11"/>
    <mergeCell ref="B12:D12"/>
    <mergeCell ref="B10:D10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topLeftCell="A25" zoomScale="47" zoomScaleNormal="47" workbookViewId="0">
      <selection activeCell="F33" sqref="F33"/>
    </sheetView>
  </sheetViews>
  <sheetFormatPr defaultColWidth="9.1796875" defaultRowHeight="18" x14ac:dyDescent="0.4"/>
  <cols>
    <col min="1" max="1" width="31" style="11" customWidth="1"/>
    <col min="2" max="2" width="24" style="11" customWidth="1"/>
    <col min="3" max="3" width="14.453125" style="11" customWidth="1"/>
    <col min="4" max="4" width="15.453125" style="11" customWidth="1"/>
    <col min="5" max="5" width="15.81640625" style="11" customWidth="1"/>
    <col min="6" max="6" width="14.453125" style="11" customWidth="1"/>
    <col min="7" max="7" width="18.7265625" style="11" customWidth="1"/>
    <col min="8" max="8" width="20.54296875" style="11" customWidth="1"/>
    <col min="9" max="9" width="17.7265625" style="11" customWidth="1"/>
    <col min="10" max="10" width="14.453125" style="11" customWidth="1"/>
    <col min="11" max="11" width="20.1796875" style="11" customWidth="1"/>
    <col min="12" max="12" width="17.453125" style="11" customWidth="1"/>
    <col min="13" max="13" width="14.453125" style="11" customWidth="1"/>
    <col min="14" max="14" width="20.1796875" style="11" customWidth="1"/>
    <col min="15" max="15" width="16.26953125" style="11" customWidth="1"/>
    <col min="16" max="16" width="22.26953125" style="11" customWidth="1"/>
    <col min="17" max="19" width="14.453125" style="11" customWidth="1"/>
    <col min="20" max="20" width="19.453125" style="11" customWidth="1"/>
    <col min="21" max="21" width="16.81640625" style="11" customWidth="1"/>
    <col min="22" max="16384" width="9.1796875" style="11"/>
  </cols>
  <sheetData>
    <row r="1" spans="1:21" x14ac:dyDescent="0.4">
      <c r="A1" s="175" t="s">
        <v>168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x14ac:dyDescent="0.4">
      <c r="A2" s="4"/>
    </row>
    <row r="3" spans="1:21" customFormat="1" ht="18.75" customHeight="1" x14ac:dyDescent="0.4">
      <c r="A3" s="6"/>
      <c r="B3" s="11"/>
      <c r="C3" s="134" t="s">
        <v>472</v>
      </c>
      <c r="D3" s="134"/>
      <c r="E3" s="134"/>
      <c r="F3" s="134"/>
      <c r="G3" s="134"/>
      <c r="H3" s="134"/>
      <c r="I3" s="134"/>
      <c r="J3" s="11"/>
      <c r="K3" s="11"/>
      <c r="O3" s="173" t="s">
        <v>2</v>
      </c>
      <c r="P3" s="173"/>
    </row>
    <row r="4" spans="1:21" customFormat="1" ht="56.25" customHeight="1" x14ac:dyDescent="0.4">
      <c r="A4" s="6"/>
      <c r="B4" s="11"/>
      <c r="C4" s="11"/>
      <c r="D4" s="11"/>
      <c r="E4" s="11"/>
      <c r="G4" s="11"/>
      <c r="H4" s="6"/>
      <c r="J4" s="11"/>
      <c r="K4" s="11"/>
      <c r="N4" s="15" t="s">
        <v>3</v>
      </c>
      <c r="O4" s="177">
        <f>'1'!D5</f>
        <v>45292</v>
      </c>
      <c r="P4" s="173"/>
    </row>
    <row r="5" spans="1:21" customFormat="1" ht="36" x14ac:dyDescent="0.4">
      <c r="A5" s="6"/>
      <c r="B5" s="11"/>
      <c r="C5" s="11"/>
      <c r="D5" s="11"/>
      <c r="E5" s="11"/>
      <c r="H5" s="6"/>
      <c r="J5" s="11"/>
      <c r="K5" s="11"/>
      <c r="N5" s="15" t="s">
        <v>4</v>
      </c>
      <c r="O5" s="188" t="str">
        <f>'1'!D6</f>
        <v>033Э8797</v>
      </c>
      <c r="P5" s="173"/>
    </row>
    <row r="6" spans="1:21" customFormat="1" ht="36" customHeight="1" x14ac:dyDescent="0.4">
      <c r="A6" s="8" t="s">
        <v>6</v>
      </c>
      <c r="B6" s="11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174"/>
      <c r="G6" s="174"/>
      <c r="H6" s="174"/>
      <c r="I6" s="174"/>
      <c r="J6" s="11"/>
      <c r="K6" s="11"/>
      <c r="N6" s="15" t="s">
        <v>5</v>
      </c>
      <c r="O6" s="173">
        <f>'1'!D7</f>
        <v>2308038770</v>
      </c>
      <c r="P6" s="173"/>
    </row>
    <row r="7" spans="1:21" customFormat="1" x14ac:dyDescent="0.4">
      <c r="A7" s="8" t="s">
        <v>8</v>
      </c>
      <c r="B7" s="11"/>
      <c r="C7" s="189" t="str">
        <f>'1'!B9</f>
        <v>03</v>
      </c>
      <c r="D7" s="189"/>
      <c r="E7" s="189"/>
      <c r="F7" s="189"/>
      <c r="G7" s="189"/>
      <c r="H7" s="189"/>
      <c r="I7" s="189"/>
      <c r="J7" s="11"/>
      <c r="K7" s="11"/>
      <c r="N7" s="15" t="s">
        <v>7</v>
      </c>
      <c r="O7" s="173">
        <f>'1'!D8</f>
        <v>230801001</v>
      </c>
      <c r="P7" s="173"/>
    </row>
    <row r="8" spans="1:21" customFormat="1" ht="18.75" customHeight="1" x14ac:dyDescent="0.4">
      <c r="A8" s="6"/>
      <c r="B8" s="11"/>
      <c r="C8" s="179" t="s">
        <v>9</v>
      </c>
      <c r="D8" s="179"/>
      <c r="E8" s="179"/>
      <c r="F8" s="179"/>
      <c r="G8" s="179"/>
      <c r="H8" s="179"/>
      <c r="I8" s="179"/>
      <c r="J8" s="11"/>
      <c r="K8" s="11"/>
      <c r="N8" s="14"/>
      <c r="O8" s="173"/>
      <c r="P8" s="173"/>
    </row>
    <row r="9" spans="1:21" customFormat="1" ht="56.25" customHeight="1" x14ac:dyDescent="0.4">
      <c r="A9" s="8" t="s">
        <v>10</v>
      </c>
      <c r="B9" s="11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174"/>
      <c r="G9" s="174"/>
      <c r="H9" s="174"/>
      <c r="I9" s="174"/>
      <c r="J9" s="11"/>
      <c r="K9" s="11"/>
      <c r="N9" s="14"/>
      <c r="O9" s="173"/>
      <c r="P9" s="173"/>
    </row>
    <row r="10" spans="1:21" customFormat="1" ht="36" x14ac:dyDescent="0.4">
      <c r="A10" s="8" t="s">
        <v>12</v>
      </c>
      <c r="B10" s="11"/>
      <c r="C10" s="189" t="str">
        <f>'1'!B12</f>
        <v>муниципальное образование город Краснодар</v>
      </c>
      <c r="D10" s="189"/>
      <c r="E10" s="189"/>
      <c r="F10" s="189"/>
      <c r="G10" s="189"/>
      <c r="H10" s="189"/>
      <c r="I10" s="189"/>
      <c r="J10" s="11"/>
      <c r="K10" s="11"/>
      <c r="N10" s="43" t="s">
        <v>11</v>
      </c>
      <c r="O10" s="173">
        <f>'1'!D11</f>
        <v>925</v>
      </c>
      <c r="P10" s="173"/>
    </row>
    <row r="11" spans="1:21" customFormat="1" ht="24.75" customHeight="1" x14ac:dyDescent="0.4">
      <c r="A11" s="8" t="s">
        <v>14</v>
      </c>
      <c r="B11" s="11"/>
      <c r="C11" s="195"/>
      <c r="D11" s="195"/>
      <c r="E11" s="195"/>
      <c r="F11" s="195"/>
      <c r="G11" s="195"/>
      <c r="H11" s="195"/>
      <c r="I11" s="195"/>
      <c r="J11" s="11"/>
      <c r="K11" s="11"/>
      <c r="N11" s="43" t="s">
        <v>13</v>
      </c>
      <c r="O11" s="188" t="str">
        <f>'1'!D12</f>
        <v>03701000001</v>
      </c>
      <c r="P11" s="173"/>
    </row>
    <row r="12" spans="1:21" x14ac:dyDescent="0.4">
      <c r="A12" s="4"/>
    </row>
    <row r="13" spans="1:21" ht="65.25" customHeight="1" x14ac:dyDescent="0.4">
      <c r="A13" s="173" t="s">
        <v>169</v>
      </c>
      <c r="B13" s="173" t="s">
        <v>170</v>
      </c>
      <c r="C13" s="173" t="s">
        <v>171</v>
      </c>
      <c r="D13" s="173" t="s">
        <v>172</v>
      </c>
      <c r="E13" s="173" t="s">
        <v>388</v>
      </c>
      <c r="F13" s="173" t="s">
        <v>173</v>
      </c>
      <c r="G13" s="173" t="s">
        <v>174</v>
      </c>
      <c r="H13" s="173"/>
      <c r="I13" s="173"/>
      <c r="J13" s="173" t="s">
        <v>27</v>
      </c>
      <c r="K13" s="173"/>
      <c r="L13" s="173"/>
      <c r="M13" s="173" t="s">
        <v>175</v>
      </c>
      <c r="N13" s="173"/>
      <c r="O13" s="173"/>
      <c r="P13" s="173"/>
      <c r="Q13" s="173"/>
      <c r="R13" s="173" t="s">
        <v>176</v>
      </c>
      <c r="S13" s="173"/>
      <c r="T13" s="173"/>
      <c r="U13" s="173"/>
    </row>
    <row r="14" spans="1:21" x14ac:dyDescent="0.4">
      <c r="A14" s="173"/>
      <c r="B14" s="173"/>
      <c r="C14" s="173"/>
      <c r="D14" s="173"/>
      <c r="E14" s="173"/>
      <c r="F14" s="173"/>
      <c r="G14" s="173" t="s">
        <v>37</v>
      </c>
      <c r="H14" s="173"/>
      <c r="I14" s="173" t="s">
        <v>38</v>
      </c>
      <c r="J14" s="173"/>
      <c r="K14" s="173"/>
      <c r="L14" s="173"/>
      <c r="M14" s="173" t="s">
        <v>33</v>
      </c>
      <c r="N14" s="173" t="s">
        <v>90</v>
      </c>
      <c r="O14" s="173"/>
      <c r="P14" s="173"/>
      <c r="Q14" s="173"/>
      <c r="R14" s="173" t="s">
        <v>33</v>
      </c>
      <c r="S14" s="173" t="s">
        <v>90</v>
      </c>
      <c r="T14" s="173"/>
      <c r="U14" s="173"/>
    </row>
    <row r="15" spans="1:21" ht="62.5" customHeight="1" x14ac:dyDescent="0.4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 t="s">
        <v>177</v>
      </c>
      <c r="O15" s="173"/>
      <c r="P15" s="173"/>
      <c r="Q15" s="173" t="s">
        <v>178</v>
      </c>
      <c r="R15" s="173"/>
      <c r="S15" s="192" t="s">
        <v>325</v>
      </c>
      <c r="T15" s="173" t="s">
        <v>179</v>
      </c>
      <c r="U15" s="173" t="s">
        <v>180</v>
      </c>
    </row>
    <row r="16" spans="1:21" ht="61.5" customHeight="1" x14ac:dyDescent="0.4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96" t="s">
        <v>390</v>
      </c>
      <c r="O16" s="197"/>
      <c r="P16" s="173" t="s">
        <v>181</v>
      </c>
      <c r="Q16" s="173"/>
      <c r="R16" s="173"/>
      <c r="S16" s="193"/>
      <c r="T16" s="173"/>
      <c r="U16" s="173"/>
    </row>
    <row r="17" spans="1:21" ht="33" customHeight="1" x14ac:dyDescent="0.4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98"/>
      <c r="O17" s="199"/>
      <c r="P17" s="173"/>
      <c r="Q17" s="173"/>
      <c r="R17" s="173"/>
      <c r="S17" s="194"/>
      <c r="T17" s="173"/>
      <c r="U17" s="173"/>
    </row>
    <row r="18" spans="1:21" x14ac:dyDescent="0.4">
      <c r="A18" s="18">
        <v>1</v>
      </c>
      <c r="B18" s="18">
        <v>2</v>
      </c>
      <c r="C18" s="18">
        <v>3</v>
      </c>
      <c r="D18" s="18">
        <v>4</v>
      </c>
      <c r="E18" s="45" t="s">
        <v>389</v>
      </c>
      <c r="F18" s="18">
        <v>5</v>
      </c>
      <c r="G18" s="173">
        <v>6</v>
      </c>
      <c r="H18" s="173"/>
      <c r="I18" s="18">
        <v>7</v>
      </c>
      <c r="J18" s="173">
        <v>8</v>
      </c>
      <c r="K18" s="173"/>
      <c r="L18" s="173"/>
      <c r="M18" s="18">
        <v>9</v>
      </c>
      <c r="N18" s="173">
        <v>10</v>
      </c>
      <c r="O18" s="173"/>
      <c r="P18" s="18">
        <v>11</v>
      </c>
      <c r="Q18" s="18">
        <v>12</v>
      </c>
      <c r="R18" s="18">
        <v>13</v>
      </c>
      <c r="S18" s="18">
        <v>14</v>
      </c>
      <c r="T18" s="18">
        <v>15</v>
      </c>
      <c r="U18" s="18">
        <v>16</v>
      </c>
    </row>
    <row r="19" spans="1:21" ht="36" x14ac:dyDescent="0.4">
      <c r="A19" s="44" t="s">
        <v>391</v>
      </c>
      <c r="B19" s="18" t="s">
        <v>40</v>
      </c>
      <c r="C19" s="18" t="s">
        <v>40</v>
      </c>
      <c r="D19" s="18" t="s">
        <v>40</v>
      </c>
      <c r="E19" s="24"/>
      <c r="F19" s="18" t="s">
        <v>40</v>
      </c>
      <c r="G19" s="173" t="s">
        <v>40</v>
      </c>
      <c r="H19" s="173"/>
      <c r="I19" s="18" t="s">
        <v>40</v>
      </c>
      <c r="J19" s="173">
        <v>1000</v>
      </c>
      <c r="K19" s="173"/>
      <c r="L19" s="173"/>
      <c r="M19" s="67">
        <f>+M21+M22+M23+M24+M25+M26+M27+M28+M29+M30+M31+M32+M33+M34+M35</f>
        <v>7872.1</v>
      </c>
      <c r="N19" s="173">
        <f>N21+N22+N23+N24+N25+N26+N27+N28+N29+N30+N31+N32+N33+N34+N35</f>
        <v>7872.1</v>
      </c>
      <c r="O19" s="173"/>
      <c r="P19" s="67"/>
      <c r="Q19" s="67"/>
      <c r="R19" s="67">
        <v>199.6</v>
      </c>
      <c r="S19" s="67"/>
      <c r="T19" s="67">
        <v>199.6</v>
      </c>
      <c r="U19" s="67"/>
    </row>
    <row r="20" spans="1:21" x14ac:dyDescent="0.4">
      <c r="A20" s="23" t="s">
        <v>90</v>
      </c>
      <c r="B20" s="24"/>
      <c r="C20" s="24"/>
      <c r="D20" s="24"/>
      <c r="E20" s="24"/>
      <c r="F20" s="24"/>
      <c r="G20" s="190"/>
      <c r="H20" s="190"/>
      <c r="I20" s="24"/>
      <c r="J20" s="173">
        <v>1001</v>
      </c>
      <c r="K20" s="173"/>
      <c r="L20" s="173"/>
      <c r="M20" s="24"/>
      <c r="N20" s="190"/>
      <c r="O20" s="190"/>
      <c r="P20" s="24"/>
      <c r="Q20" s="24"/>
      <c r="R20" s="24"/>
      <c r="S20" s="24"/>
      <c r="T20" s="24"/>
      <c r="U20" s="24"/>
    </row>
    <row r="21" spans="1:21" ht="54" x14ac:dyDescent="0.4">
      <c r="A21" s="70" t="s">
        <v>453</v>
      </c>
      <c r="B21" s="50" t="s">
        <v>434</v>
      </c>
      <c r="C21" s="68" t="s">
        <v>452</v>
      </c>
      <c r="D21" s="46" t="s">
        <v>427</v>
      </c>
      <c r="E21" s="68"/>
      <c r="F21" s="68">
        <v>1963</v>
      </c>
      <c r="G21" s="184" t="s">
        <v>461</v>
      </c>
      <c r="H21" s="185"/>
      <c r="I21" s="69" t="s">
        <v>462</v>
      </c>
      <c r="J21" s="184"/>
      <c r="K21" s="200"/>
      <c r="L21" s="185"/>
      <c r="M21" s="67">
        <f>4139.4-R21</f>
        <v>3939.7999999999997</v>
      </c>
      <c r="N21" s="184">
        <f>M21</f>
        <v>3939.7999999999997</v>
      </c>
      <c r="O21" s="185"/>
      <c r="P21" s="68"/>
      <c r="Q21" s="68"/>
      <c r="R21" s="67">
        <v>199.6</v>
      </c>
      <c r="S21" s="67"/>
      <c r="T21" s="67">
        <v>199.6</v>
      </c>
      <c r="U21" s="68"/>
    </row>
    <row r="22" spans="1:21" ht="54" x14ac:dyDescent="0.4">
      <c r="A22" s="70" t="s">
        <v>454</v>
      </c>
      <c r="B22" s="50" t="s">
        <v>434</v>
      </c>
      <c r="C22" s="68" t="s">
        <v>463</v>
      </c>
      <c r="D22" s="46" t="s">
        <v>427</v>
      </c>
      <c r="E22" s="68"/>
      <c r="F22" s="68">
        <v>1963</v>
      </c>
      <c r="G22" s="184" t="s">
        <v>461</v>
      </c>
      <c r="H22" s="185"/>
      <c r="I22" s="69" t="s">
        <v>462</v>
      </c>
      <c r="J22" s="184"/>
      <c r="K22" s="200"/>
      <c r="L22" s="185"/>
      <c r="M22" s="67">
        <v>39</v>
      </c>
      <c r="N22" s="184">
        <v>39</v>
      </c>
      <c r="O22" s="185"/>
      <c r="P22" s="68"/>
      <c r="Q22" s="68"/>
      <c r="R22" s="68"/>
      <c r="S22" s="68"/>
      <c r="T22" s="68"/>
      <c r="U22" s="68"/>
    </row>
    <row r="23" spans="1:21" ht="54" x14ac:dyDescent="0.4">
      <c r="A23" s="24" t="s">
        <v>454</v>
      </c>
      <c r="B23" s="50" t="s">
        <v>434</v>
      </c>
      <c r="C23" s="24" t="s">
        <v>455</v>
      </c>
      <c r="D23" s="46" t="s">
        <v>427</v>
      </c>
      <c r="E23" s="24"/>
      <c r="F23" s="24">
        <v>1963</v>
      </c>
      <c r="G23" s="184" t="s">
        <v>461</v>
      </c>
      <c r="H23" s="185"/>
      <c r="I23" s="69" t="s">
        <v>462</v>
      </c>
      <c r="J23" s="190"/>
      <c r="K23" s="190"/>
      <c r="L23" s="190"/>
      <c r="M23" s="67">
        <v>27</v>
      </c>
      <c r="N23" s="184">
        <v>27</v>
      </c>
      <c r="O23" s="185"/>
      <c r="P23" s="24"/>
      <c r="Q23" s="24"/>
      <c r="R23" s="24"/>
      <c r="S23" s="24"/>
      <c r="T23" s="24"/>
      <c r="U23" s="24"/>
    </row>
    <row r="24" spans="1:21" ht="54" x14ac:dyDescent="0.4">
      <c r="A24" s="68" t="s">
        <v>456</v>
      </c>
      <c r="B24" s="50" t="s">
        <v>434</v>
      </c>
      <c r="C24" s="68" t="s">
        <v>464</v>
      </c>
      <c r="D24" s="46" t="s">
        <v>427</v>
      </c>
      <c r="E24" s="68"/>
      <c r="F24" s="68">
        <v>1963</v>
      </c>
      <c r="G24" s="184" t="s">
        <v>461</v>
      </c>
      <c r="H24" s="185"/>
      <c r="I24" s="69" t="s">
        <v>462</v>
      </c>
      <c r="J24" s="184"/>
      <c r="K24" s="200"/>
      <c r="L24" s="185"/>
      <c r="M24" s="67">
        <v>88.9</v>
      </c>
      <c r="N24" s="184">
        <v>88.9</v>
      </c>
      <c r="O24" s="185"/>
      <c r="P24" s="68"/>
      <c r="Q24" s="68"/>
      <c r="R24" s="68"/>
      <c r="S24" s="68"/>
      <c r="T24" s="68"/>
      <c r="U24" s="68"/>
    </row>
    <row r="25" spans="1:21" ht="54" x14ac:dyDescent="0.4">
      <c r="A25" s="68" t="s">
        <v>457</v>
      </c>
      <c r="B25" s="50" t="s">
        <v>434</v>
      </c>
      <c r="C25" s="68" t="s">
        <v>458</v>
      </c>
      <c r="D25" s="46" t="s">
        <v>427</v>
      </c>
      <c r="E25" s="68"/>
      <c r="F25" s="68">
        <v>1963</v>
      </c>
      <c r="G25" s="184" t="s">
        <v>461</v>
      </c>
      <c r="H25" s="185"/>
      <c r="I25" s="69" t="s">
        <v>462</v>
      </c>
      <c r="J25" s="184"/>
      <c r="K25" s="200"/>
      <c r="L25" s="185"/>
      <c r="M25" s="67">
        <v>191.8</v>
      </c>
      <c r="N25" s="184">
        <v>191.8</v>
      </c>
      <c r="O25" s="185"/>
      <c r="P25" s="68"/>
      <c r="Q25" s="68"/>
      <c r="R25" s="68"/>
      <c r="S25" s="68"/>
      <c r="T25" s="68"/>
      <c r="U25" s="68"/>
    </row>
    <row r="26" spans="1:21" ht="54" x14ac:dyDescent="0.4">
      <c r="A26" s="68" t="s">
        <v>459</v>
      </c>
      <c r="B26" s="50" t="s">
        <v>434</v>
      </c>
      <c r="C26" s="68" t="s">
        <v>460</v>
      </c>
      <c r="D26" s="46" t="s">
        <v>427</v>
      </c>
      <c r="E26" s="68"/>
      <c r="F26" s="68">
        <v>1963</v>
      </c>
      <c r="G26" s="184" t="s">
        <v>461</v>
      </c>
      <c r="H26" s="185"/>
      <c r="I26" s="69" t="s">
        <v>462</v>
      </c>
      <c r="J26" s="184"/>
      <c r="K26" s="200"/>
      <c r="L26" s="185"/>
      <c r="M26" s="67">
        <v>83.8</v>
      </c>
      <c r="N26" s="184">
        <v>83.8</v>
      </c>
      <c r="O26" s="185"/>
      <c r="P26" s="68"/>
      <c r="Q26" s="68"/>
      <c r="R26" s="68"/>
      <c r="S26" s="68"/>
      <c r="T26" s="68"/>
      <c r="U26" s="68"/>
    </row>
    <row r="27" spans="1:21" ht="89.25" customHeight="1" x14ac:dyDescent="0.4">
      <c r="A27" s="111" t="s">
        <v>537</v>
      </c>
      <c r="B27" s="50" t="s">
        <v>527</v>
      </c>
      <c r="C27" s="91" t="s">
        <v>532</v>
      </c>
      <c r="D27" s="46" t="s">
        <v>427</v>
      </c>
      <c r="E27" s="91"/>
      <c r="F27" s="91">
        <v>1964</v>
      </c>
      <c r="G27" s="184" t="s">
        <v>461</v>
      </c>
      <c r="H27" s="185"/>
      <c r="I27" s="90" t="s">
        <v>462</v>
      </c>
      <c r="J27" s="184"/>
      <c r="K27" s="200"/>
      <c r="L27" s="185"/>
      <c r="M27" s="89">
        <v>1199.4000000000001</v>
      </c>
      <c r="N27" s="184">
        <v>1199.4000000000001</v>
      </c>
      <c r="O27" s="185"/>
      <c r="P27" s="91"/>
      <c r="Q27" s="91"/>
      <c r="R27" s="91"/>
      <c r="S27" s="91"/>
      <c r="T27" s="91"/>
      <c r="U27" s="91"/>
    </row>
    <row r="28" spans="1:21" ht="54" x14ac:dyDescent="0.4">
      <c r="A28" s="111" t="s">
        <v>538</v>
      </c>
      <c r="B28" s="50" t="s">
        <v>527</v>
      </c>
      <c r="C28" s="91" t="s">
        <v>529</v>
      </c>
      <c r="D28" s="46" t="s">
        <v>427</v>
      </c>
      <c r="E28" s="91"/>
      <c r="F28" s="91">
        <v>1995</v>
      </c>
      <c r="G28" s="184" t="s">
        <v>461</v>
      </c>
      <c r="H28" s="185"/>
      <c r="I28" s="90" t="s">
        <v>462</v>
      </c>
      <c r="J28" s="184"/>
      <c r="K28" s="200"/>
      <c r="L28" s="185"/>
      <c r="M28" s="89">
        <v>1387.5</v>
      </c>
      <c r="N28" s="184">
        <v>1387.5</v>
      </c>
      <c r="O28" s="185"/>
      <c r="P28" s="91"/>
      <c r="Q28" s="91"/>
      <c r="R28" s="91"/>
      <c r="S28" s="91"/>
      <c r="T28" s="91"/>
      <c r="U28" s="91"/>
    </row>
    <row r="29" spans="1:21" ht="54" x14ac:dyDescent="0.4">
      <c r="A29" s="111" t="s">
        <v>539</v>
      </c>
      <c r="B29" s="50" t="s">
        <v>527</v>
      </c>
      <c r="C29" s="91" t="s">
        <v>533</v>
      </c>
      <c r="D29" s="46" t="s">
        <v>427</v>
      </c>
      <c r="E29" s="91"/>
      <c r="F29" s="91">
        <v>1964</v>
      </c>
      <c r="G29" s="184" t="s">
        <v>461</v>
      </c>
      <c r="H29" s="185"/>
      <c r="I29" s="90" t="s">
        <v>462</v>
      </c>
      <c r="J29" s="202"/>
      <c r="K29" s="144"/>
      <c r="L29" s="203"/>
      <c r="M29" s="89">
        <v>75.599999999999994</v>
      </c>
      <c r="N29" s="184">
        <v>75.599999999999994</v>
      </c>
      <c r="O29" s="185"/>
      <c r="P29" s="91"/>
      <c r="Q29" s="91"/>
      <c r="R29" s="91"/>
      <c r="S29" s="91"/>
      <c r="T29" s="91"/>
      <c r="U29" s="91"/>
    </row>
    <row r="30" spans="1:21" ht="54" x14ac:dyDescent="0.4">
      <c r="A30" s="111" t="s">
        <v>540</v>
      </c>
      <c r="B30" s="50" t="s">
        <v>527</v>
      </c>
      <c r="C30" s="91" t="s">
        <v>536</v>
      </c>
      <c r="D30" s="46" t="s">
        <v>427</v>
      </c>
      <c r="E30" s="91"/>
      <c r="F30" s="91">
        <v>1967</v>
      </c>
      <c r="G30" s="184" t="s">
        <v>461</v>
      </c>
      <c r="H30" s="185"/>
      <c r="I30" s="90" t="s">
        <v>462</v>
      </c>
      <c r="J30" s="184"/>
      <c r="K30" s="200"/>
      <c r="L30" s="185"/>
      <c r="M30" s="89">
        <v>20</v>
      </c>
      <c r="N30" s="184">
        <v>20</v>
      </c>
      <c r="O30" s="185"/>
      <c r="P30" s="91"/>
      <c r="Q30" s="91"/>
      <c r="R30" s="91"/>
      <c r="S30" s="91"/>
      <c r="T30" s="91"/>
      <c r="U30" s="91"/>
    </row>
    <row r="31" spans="1:21" ht="54" x14ac:dyDescent="0.4">
      <c r="A31" s="111" t="s">
        <v>540</v>
      </c>
      <c r="B31" s="50" t="s">
        <v>527</v>
      </c>
      <c r="C31" s="91" t="s">
        <v>530</v>
      </c>
      <c r="D31" s="46" t="s">
        <v>427</v>
      </c>
      <c r="E31" s="91"/>
      <c r="F31" s="91">
        <v>1975</v>
      </c>
      <c r="G31" s="184" t="s">
        <v>461</v>
      </c>
      <c r="H31" s="185"/>
      <c r="I31" s="90" t="s">
        <v>462</v>
      </c>
      <c r="J31" s="184"/>
      <c r="K31" s="200"/>
      <c r="L31" s="185"/>
      <c r="M31" s="89">
        <v>100.7</v>
      </c>
      <c r="N31" s="184">
        <v>100.7</v>
      </c>
      <c r="O31" s="185"/>
      <c r="P31" s="91"/>
      <c r="Q31" s="91"/>
      <c r="R31" s="91"/>
      <c r="S31" s="91"/>
      <c r="T31" s="91"/>
      <c r="U31" s="91"/>
    </row>
    <row r="32" spans="1:21" ht="54" x14ac:dyDescent="0.4">
      <c r="A32" s="111" t="s">
        <v>540</v>
      </c>
      <c r="B32" s="50" t="s">
        <v>527</v>
      </c>
      <c r="C32" s="91" t="s">
        <v>534</v>
      </c>
      <c r="D32" s="46" t="s">
        <v>427</v>
      </c>
      <c r="E32" s="91"/>
      <c r="F32" s="91">
        <v>1970</v>
      </c>
      <c r="G32" s="184" t="s">
        <v>461</v>
      </c>
      <c r="H32" s="185"/>
      <c r="I32" s="90" t="s">
        <v>462</v>
      </c>
      <c r="J32" s="184"/>
      <c r="K32" s="200"/>
      <c r="L32" s="185"/>
      <c r="M32" s="89">
        <v>20.7</v>
      </c>
      <c r="N32" s="184">
        <v>20.7</v>
      </c>
      <c r="O32" s="185"/>
      <c r="P32" s="91"/>
      <c r="Q32" s="91"/>
      <c r="R32" s="91"/>
      <c r="S32" s="91"/>
      <c r="T32" s="91"/>
      <c r="U32" s="91"/>
    </row>
    <row r="33" spans="1:21" ht="54" x14ac:dyDescent="0.4">
      <c r="A33" s="111" t="s">
        <v>540</v>
      </c>
      <c r="B33" s="50" t="s">
        <v>527</v>
      </c>
      <c r="C33" s="91" t="s">
        <v>528</v>
      </c>
      <c r="D33" s="46" t="s">
        <v>427</v>
      </c>
      <c r="E33" s="91"/>
      <c r="F33" s="91">
        <v>1995</v>
      </c>
      <c r="G33" s="184" t="s">
        <v>461</v>
      </c>
      <c r="H33" s="185"/>
      <c r="I33" s="90" t="s">
        <v>462</v>
      </c>
      <c r="J33" s="184"/>
      <c r="K33" s="200"/>
      <c r="L33" s="185"/>
      <c r="M33" s="89">
        <v>517.70000000000005</v>
      </c>
      <c r="N33" s="184">
        <v>517.70000000000005</v>
      </c>
      <c r="O33" s="185"/>
      <c r="P33" s="91"/>
      <c r="Q33" s="91"/>
      <c r="R33" s="91"/>
      <c r="S33" s="91"/>
      <c r="T33" s="91"/>
      <c r="U33" s="91"/>
    </row>
    <row r="34" spans="1:21" ht="54" x14ac:dyDescent="0.4">
      <c r="A34" s="111" t="s">
        <v>541</v>
      </c>
      <c r="B34" s="50" t="s">
        <v>527</v>
      </c>
      <c r="C34" s="91" t="s">
        <v>531</v>
      </c>
      <c r="D34" s="46" t="s">
        <v>427</v>
      </c>
      <c r="E34" s="91"/>
      <c r="F34" s="91">
        <v>1995</v>
      </c>
      <c r="G34" s="184" t="s">
        <v>461</v>
      </c>
      <c r="H34" s="185"/>
      <c r="I34" s="90" t="s">
        <v>462</v>
      </c>
      <c r="J34" s="184"/>
      <c r="K34" s="200"/>
      <c r="L34" s="185"/>
      <c r="M34" s="89">
        <v>32.799999999999997</v>
      </c>
      <c r="N34" s="184">
        <v>32.799999999999997</v>
      </c>
      <c r="O34" s="185"/>
      <c r="P34" s="91"/>
      <c r="Q34" s="91"/>
      <c r="R34" s="91"/>
      <c r="S34" s="91"/>
      <c r="T34" s="91"/>
      <c r="U34" s="91"/>
    </row>
    <row r="35" spans="1:21" ht="54" x14ac:dyDescent="0.4">
      <c r="A35" s="111" t="s">
        <v>542</v>
      </c>
      <c r="B35" s="50" t="s">
        <v>527</v>
      </c>
      <c r="C35" s="91" t="s">
        <v>535</v>
      </c>
      <c r="D35" s="46" t="s">
        <v>427</v>
      </c>
      <c r="E35" s="91"/>
      <c r="F35" s="91">
        <v>1995</v>
      </c>
      <c r="G35" s="184" t="s">
        <v>461</v>
      </c>
      <c r="H35" s="185"/>
      <c r="I35" s="90" t="s">
        <v>462</v>
      </c>
      <c r="J35" s="184"/>
      <c r="K35" s="200"/>
      <c r="L35" s="185"/>
      <c r="M35" s="89">
        <v>147.4</v>
      </c>
      <c r="N35" s="184">
        <v>147.4</v>
      </c>
      <c r="O35" s="185"/>
      <c r="P35" s="91"/>
      <c r="Q35" s="91"/>
      <c r="R35" s="91"/>
      <c r="S35" s="91"/>
      <c r="T35" s="91"/>
      <c r="U35" s="91"/>
    </row>
    <row r="36" spans="1:21" ht="36.75" customHeight="1" x14ac:dyDescent="0.4">
      <c r="A36" s="44" t="s">
        <v>392</v>
      </c>
      <c r="B36" s="18" t="s">
        <v>40</v>
      </c>
      <c r="C36" s="18" t="s">
        <v>40</v>
      </c>
      <c r="D36" s="18" t="s">
        <v>40</v>
      </c>
      <c r="E36" s="24"/>
      <c r="F36" s="18" t="s">
        <v>40</v>
      </c>
      <c r="G36" s="173" t="s">
        <v>40</v>
      </c>
      <c r="H36" s="173"/>
      <c r="I36" s="18" t="s">
        <v>40</v>
      </c>
      <c r="J36" s="173">
        <v>2000</v>
      </c>
      <c r="K36" s="173"/>
      <c r="L36" s="173"/>
      <c r="M36" s="67">
        <v>12</v>
      </c>
      <c r="N36" s="173">
        <v>12</v>
      </c>
      <c r="O36" s="173"/>
      <c r="P36" s="24"/>
      <c r="Q36" s="24"/>
      <c r="R36" s="24"/>
      <c r="S36" s="24"/>
      <c r="T36" s="24"/>
      <c r="U36" s="24"/>
    </row>
    <row r="37" spans="1:21" x14ac:dyDescent="0.4">
      <c r="A37" s="23" t="s">
        <v>90</v>
      </c>
      <c r="B37" s="24"/>
      <c r="C37" s="24"/>
      <c r="D37" s="24"/>
      <c r="E37" s="24"/>
      <c r="F37" s="24"/>
      <c r="G37" s="190"/>
      <c r="H37" s="190"/>
      <c r="I37" s="24"/>
      <c r="J37" s="173">
        <v>2001</v>
      </c>
      <c r="K37" s="173"/>
      <c r="L37" s="173"/>
      <c r="M37" s="67"/>
      <c r="N37" s="173"/>
      <c r="O37" s="173"/>
      <c r="P37" s="24"/>
      <c r="Q37" s="24"/>
      <c r="R37" s="24"/>
      <c r="S37" s="24"/>
      <c r="T37" s="24"/>
      <c r="U37" s="24"/>
    </row>
    <row r="38" spans="1:21" ht="54" x14ac:dyDescent="0.4">
      <c r="A38" s="24" t="s">
        <v>466</v>
      </c>
      <c r="B38" s="50" t="s">
        <v>434</v>
      </c>
      <c r="C38" s="24"/>
      <c r="D38" s="46" t="s">
        <v>427</v>
      </c>
      <c r="E38" s="24"/>
      <c r="F38" s="24">
        <v>2004</v>
      </c>
      <c r="G38" s="184" t="s">
        <v>461</v>
      </c>
      <c r="H38" s="185"/>
      <c r="I38" s="69" t="s">
        <v>462</v>
      </c>
      <c r="J38" s="190"/>
      <c r="K38" s="190"/>
      <c r="L38" s="190"/>
      <c r="M38" s="67">
        <v>12</v>
      </c>
      <c r="N38" s="173">
        <v>12</v>
      </c>
      <c r="O38" s="173"/>
      <c r="P38" s="24"/>
      <c r="Q38" s="24"/>
      <c r="R38" s="24"/>
      <c r="S38" s="24"/>
      <c r="T38" s="24"/>
      <c r="U38" s="24"/>
    </row>
    <row r="39" spans="1:21" ht="62.5" customHeight="1" x14ac:dyDescent="0.4">
      <c r="A39" s="23" t="s">
        <v>182</v>
      </c>
      <c r="B39" s="18" t="s">
        <v>40</v>
      </c>
      <c r="C39" s="18" t="s">
        <v>40</v>
      </c>
      <c r="D39" s="18" t="s">
        <v>40</v>
      </c>
      <c r="E39" s="24"/>
      <c r="F39" s="18" t="s">
        <v>40</v>
      </c>
      <c r="G39" s="173" t="s">
        <v>40</v>
      </c>
      <c r="H39" s="173"/>
      <c r="I39" s="18" t="s">
        <v>40</v>
      </c>
      <c r="J39" s="173">
        <v>3000</v>
      </c>
      <c r="K39" s="173"/>
      <c r="L39" s="173"/>
      <c r="M39" s="24"/>
      <c r="N39" s="190"/>
      <c r="O39" s="190"/>
      <c r="P39" s="24"/>
      <c r="Q39" s="24"/>
      <c r="R39" s="24"/>
      <c r="S39" s="24"/>
      <c r="T39" s="24"/>
      <c r="U39" s="24"/>
    </row>
    <row r="40" spans="1:21" x14ac:dyDescent="0.4">
      <c r="A40" s="23" t="s">
        <v>90</v>
      </c>
      <c r="B40" s="24"/>
      <c r="C40" s="24"/>
      <c r="D40" s="24"/>
      <c r="E40" s="24"/>
      <c r="F40" s="24"/>
      <c r="G40" s="190"/>
      <c r="H40" s="190"/>
      <c r="I40" s="24"/>
      <c r="J40" s="173">
        <v>3001</v>
      </c>
      <c r="K40" s="173"/>
      <c r="L40" s="173"/>
      <c r="M40" s="24"/>
      <c r="N40" s="190"/>
      <c r="O40" s="190"/>
      <c r="P40" s="24"/>
      <c r="Q40" s="24"/>
      <c r="R40" s="24"/>
      <c r="S40" s="24"/>
      <c r="T40" s="24"/>
      <c r="U40" s="24"/>
    </row>
    <row r="41" spans="1:21" x14ac:dyDescent="0.4">
      <c r="A41" s="24"/>
      <c r="B41" s="24"/>
      <c r="C41" s="24"/>
      <c r="D41" s="24"/>
      <c r="E41" s="24"/>
      <c r="F41" s="24"/>
      <c r="G41" s="190"/>
      <c r="H41" s="190"/>
      <c r="I41" s="24"/>
      <c r="J41" s="190"/>
      <c r="K41" s="190"/>
      <c r="L41" s="190"/>
      <c r="M41" s="24"/>
      <c r="N41" s="190"/>
      <c r="O41" s="190"/>
      <c r="P41" s="24"/>
      <c r="Q41" s="24"/>
      <c r="R41" s="24"/>
      <c r="S41" s="24"/>
      <c r="T41" s="24"/>
      <c r="U41" s="24"/>
    </row>
    <row r="42" spans="1:21" ht="54" x14ac:dyDescent="0.4">
      <c r="A42" s="23" t="s">
        <v>183</v>
      </c>
      <c r="B42" s="18" t="s">
        <v>40</v>
      </c>
      <c r="C42" s="18" t="s">
        <v>40</v>
      </c>
      <c r="D42" s="18" t="s">
        <v>40</v>
      </c>
      <c r="E42" s="24"/>
      <c r="F42" s="18" t="s">
        <v>40</v>
      </c>
      <c r="G42" s="173" t="s">
        <v>40</v>
      </c>
      <c r="H42" s="173"/>
      <c r="I42" s="18" t="s">
        <v>40</v>
      </c>
      <c r="J42" s="173">
        <v>4000</v>
      </c>
      <c r="K42" s="173"/>
      <c r="L42" s="173"/>
      <c r="M42" s="24"/>
      <c r="N42" s="190"/>
      <c r="O42" s="190"/>
      <c r="P42" s="24"/>
      <c r="Q42" s="24"/>
      <c r="R42" s="24"/>
      <c r="S42" s="24"/>
      <c r="T42" s="24"/>
      <c r="U42" s="24"/>
    </row>
    <row r="43" spans="1:21" x14ac:dyDescent="0.4">
      <c r="A43" s="23" t="s">
        <v>90</v>
      </c>
      <c r="B43" s="24"/>
      <c r="C43" s="24"/>
      <c r="D43" s="24"/>
      <c r="E43" s="24"/>
      <c r="F43" s="24"/>
      <c r="G43" s="190"/>
      <c r="H43" s="190"/>
      <c r="I43" s="24"/>
      <c r="J43" s="173">
        <v>4001</v>
      </c>
      <c r="K43" s="173"/>
      <c r="L43" s="173"/>
      <c r="M43" s="24"/>
      <c r="N43" s="190"/>
      <c r="O43" s="190"/>
      <c r="P43" s="24"/>
      <c r="Q43" s="24"/>
      <c r="R43" s="24"/>
      <c r="S43" s="24"/>
      <c r="T43" s="24"/>
      <c r="U43" s="24"/>
    </row>
    <row r="44" spans="1:21" x14ac:dyDescent="0.4">
      <c r="A44" s="24"/>
      <c r="B44" s="24"/>
      <c r="C44" s="24"/>
      <c r="D44" s="24"/>
      <c r="E44" s="24"/>
      <c r="F44" s="24"/>
      <c r="G44" s="190"/>
      <c r="H44" s="190"/>
      <c r="I44" s="24"/>
      <c r="J44" s="190"/>
      <c r="K44" s="190"/>
      <c r="L44" s="190"/>
      <c r="M44" s="24"/>
      <c r="N44" s="190"/>
      <c r="O44" s="190"/>
      <c r="P44" s="24"/>
      <c r="Q44" s="24"/>
      <c r="R44" s="24"/>
      <c r="S44" s="24"/>
      <c r="T44" s="24"/>
      <c r="U44" s="24"/>
    </row>
    <row r="45" spans="1:21" ht="44.5" customHeight="1" x14ac:dyDescent="0.4">
      <c r="A45" s="23" t="s">
        <v>184</v>
      </c>
      <c r="B45" s="18" t="s">
        <v>40</v>
      </c>
      <c r="C45" s="18" t="s">
        <v>40</v>
      </c>
      <c r="D45" s="18" t="s">
        <v>40</v>
      </c>
      <c r="E45" s="24"/>
      <c r="F45" s="18" t="s">
        <v>40</v>
      </c>
      <c r="G45" s="173" t="s">
        <v>40</v>
      </c>
      <c r="H45" s="173"/>
      <c r="I45" s="18" t="s">
        <v>40</v>
      </c>
      <c r="J45" s="173">
        <v>5000</v>
      </c>
      <c r="K45" s="173"/>
      <c r="L45" s="173"/>
      <c r="M45" s="24"/>
      <c r="N45" s="190"/>
      <c r="O45" s="190"/>
      <c r="P45" s="24"/>
      <c r="Q45" s="24"/>
      <c r="R45" s="24"/>
      <c r="S45" s="24"/>
      <c r="T45" s="24"/>
      <c r="U45" s="24"/>
    </row>
    <row r="46" spans="1:21" x14ac:dyDescent="0.4">
      <c r="A46" s="23" t="s">
        <v>90</v>
      </c>
      <c r="B46" s="24"/>
      <c r="C46" s="24"/>
      <c r="D46" s="24"/>
      <c r="E46" s="24"/>
      <c r="F46" s="24"/>
      <c r="G46" s="190"/>
      <c r="H46" s="190"/>
      <c r="I46" s="24"/>
      <c r="J46" s="173">
        <v>5001</v>
      </c>
      <c r="K46" s="173"/>
      <c r="L46" s="173"/>
      <c r="M46" s="24"/>
      <c r="N46" s="190"/>
      <c r="O46" s="190"/>
      <c r="P46" s="24"/>
      <c r="Q46" s="24"/>
      <c r="R46" s="24"/>
      <c r="S46" s="24"/>
      <c r="T46" s="24"/>
      <c r="U46" s="24"/>
    </row>
    <row r="47" spans="1:21" x14ac:dyDescent="0.4">
      <c r="A47" s="24"/>
      <c r="B47" s="24"/>
      <c r="C47" s="24"/>
      <c r="D47" s="24"/>
      <c r="E47" s="24"/>
      <c r="F47" s="24"/>
      <c r="G47" s="190"/>
      <c r="H47" s="190"/>
      <c r="I47" s="24"/>
      <c r="J47" s="190"/>
      <c r="K47" s="190"/>
      <c r="L47" s="190"/>
      <c r="M47" s="67"/>
      <c r="N47" s="173"/>
      <c r="O47" s="173"/>
      <c r="P47" s="67"/>
      <c r="Q47" s="67"/>
      <c r="R47" s="67"/>
      <c r="S47" s="67"/>
      <c r="T47" s="67"/>
      <c r="U47" s="24"/>
    </row>
    <row r="48" spans="1:21" x14ac:dyDescent="0.4">
      <c r="A48" s="141" t="s">
        <v>39</v>
      </c>
      <c r="B48" s="141"/>
      <c r="C48" s="141"/>
      <c r="D48" s="141"/>
      <c r="E48" s="141"/>
      <c r="F48" s="141"/>
      <c r="G48" s="141"/>
      <c r="H48" s="173">
        <v>9000</v>
      </c>
      <c r="I48" s="173"/>
      <c r="J48" s="173"/>
      <c r="K48" s="24"/>
      <c r="L48" s="70"/>
      <c r="M48" s="67">
        <f>M19+M36</f>
        <v>7884.1</v>
      </c>
      <c r="N48" s="184">
        <f>N19+N36</f>
        <v>7884.1</v>
      </c>
      <c r="O48" s="185"/>
      <c r="P48" s="67"/>
      <c r="Q48" s="67"/>
      <c r="R48" s="67">
        <f>R19</f>
        <v>199.6</v>
      </c>
      <c r="S48" s="67"/>
      <c r="T48" s="67">
        <f>T19</f>
        <v>199.6</v>
      </c>
      <c r="U48" s="24"/>
    </row>
    <row r="49" spans="1:21" ht="61.5" customHeight="1" x14ac:dyDescent="0.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4">
      <c r="A50" s="4"/>
    </row>
    <row r="51" spans="1:21" x14ac:dyDescent="0.4">
      <c r="A51" s="173" t="s">
        <v>169</v>
      </c>
      <c r="B51" s="173" t="s">
        <v>27</v>
      </c>
      <c r="C51" s="173" t="s">
        <v>185</v>
      </c>
      <c r="D51" s="173"/>
      <c r="E51" s="173"/>
      <c r="F51" s="173"/>
      <c r="G51" s="173" t="s">
        <v>186</v>
      </c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21" x14ac:dyDescent="0.4">
      <c r="A52" s="173"/>
      <c r="B52" s="173"/>
      <c r="C52" s="173" t="s">
        <v>33</v>
      </c>
      <c r="D52" s="173" t="s">
        <v>95</v>
      </c>
      <c r="E52" s="173"/>
      <c r="F52" s="173"/>
      <c r="G52" s="173" t="s">
        <v>33</v>
      </c>
      <c r="H52" s="173" t="s">
        <v>95</v>
      </c>
      <c r="I52" s="173"/>
      <c r="J52" s="173"/>
      <c r="K52" s="173"/>
      <c r="L52" s="173"/>
      <c r="M52" s="173"/>
      <c r="N52" s="173"/>
      <c r="O52" s="173"/>
      <c r="P52" s="173"/>
    </row>
    <row r="53" spans="1:21" ht="47.25" customHeight="1" x14ac:dyDescent="0.4">
      <c r="A53" s="173"/>
      <c r="B53" s="173"/>
      <c r="C53" s="173"/>
      <c r="D53" s="173" t="s">
        <v>187</v>
      </c>
      <c r="E53" s="173" t="s">
        <v>188</v>
      </c>
      <c r="F53" s="173"/>
      <c r="G53" s="173"/>
      <c r="H53" s="173" t="s">
        <v>189</v>
      </c>
      <c r="I53" s="173"/>
      <c r="J53" s="173"/>
      <c r="K53" s="173" t="s">
        <v>190</v>
      </c>
      <c r="L53" s="173"/>
      <c r="M53" s="173"/>
      <c r="N53" s="173" t="s">
        <v>191</v>
      </c>
      <c r="O53" s="173"/>
      <c r="P53" s="173"/>
    </row>
    <row r="54" spans="1:21" x14ac:dyDescent="0.4">
      <c r="A54" s="173"/>
      <c r="B54" s="173"/>
      <c r="C54" s="173"/>
      <c r="D54" s="173"/>
      <c r="E54" s="173" t="s">
        <v>192</v>
      </c>
      <c r="F54" s="173" t="s">
        <v>193</v>
      </c>
      <c r="G54" s="173"/>
      <c r="H54" s="173" t="s">
        <v>33</v>
      </c>
      <c r="I54" s="173" t="s">
        <v>95</v>
      </c>
      <c r="J54" s="173"/>
      <c r="K54" s="173" t="s">
        <v>33</v>
      </c>
      <c r="L54" s="173" t="s">
        <v>95</v>
      </c>
      <c r="M54" s="173"/>
      <c r="N54" s="173" t="s">
        <v>33</v>
      </c>
      <c r="O54" s="173" t="s">
        <v>95</v>
      </c>
      <c r="P54" s="173"/>
    </row>
    <row r="55" spans="1:21" x14ac:dyDescent="0.4">
      <c r="A55" s="173"/>
      <c r="B55" s="173"/>
      <c r="C55" s="173"/>
      <c r="D55" s="173"/>
      <c r="E55" s="173"/>
      <c r="F55" s="173"/>
      <c r="G55" s="173"/>
      <c r="H55" s="173"/>
      <c r="I55" s="173" t="s">
        <v>194</v>
      </c>
      <c r="J55" s="192" t="s">
        <v>393</v>
      </c>
      <c r="K55" s="173"/>
      <c r="L55" s="173" t="s">
        <v>194</v>
      </c>
      <c r="M55" s="192" t="s">
        <v>393</v>
      </c>
      <c r="N55" s="173"/>
      <c r="O55" s="173" t="s">
        <v>194</v>
      </c>
      <c r="P55" s="192" t="s">
        <v>393</v>
      </c>
    </row>
    <row r="56" spans="1:21" ht="69" customHeight="1" x14ac:dyDescent="0.4">
      <c r="A56" s="173"/>
      <c r="B56" s="173"/>
      <c r="C56" s="173"/>
      <c r="D56" s="173"/>
      <c r="E56" s="173"/>
      <c r="F56" s="173"/>
      <c r="G56" s="173"/>
      <c r="H56" s="173"/>
      <c r="I56" s="173"/>
      <c r="J56" s="194"/>
      <c r="K56" s="173"/>
      <c r="L56" s="173"/>
      <c r="M56" s="194"/>
      <c r="N56" s="173"/>
      <c r="O56" s="173"/>
      <c r="P56" s="194"/>
    </row>
    <row r="57" spans="1:21" x14ac:dyDescent="0.4">
      <c r="A57" s="18">
        <v>1</v>
      </c>
      <c r="B57" s="18">
        <v>8</v>
      </c>
      <c r="C57" s="18">
        <v>17</v>
      </c>
      <c r="D57" s="18">
        <v>18</v>
      </c>
      <c r="E57" s="18">
        <v>19</v>
      </c>
      <c r="F57" s="18">
        <v>20</v>
      </c>
      <c r="G57" s="18">
        <v>21</v>
      </c>
      <c r="H57" s="18">
        <v>22</v>
      </c>
      <c r="I57" s="18">
        <v>23</v>
      </c>
      <c r="J57" s="18">
        <v>24</v>
      </c>
      <c r="K57" s="18">
        <v>25</v>
      </c>
      <c r="L57" s="18">
        <v>26</v>
      </c>
      <c r="M57" s="18">
        <v>27</v>
      </c>
      <c r="N57" s="18">
        <v>28</v>
      </c>
      <c r="O57" s="18">
        <v>29</v>
      </c>
      <c r="P57" s="18">
        <v>30</v>
      </c>
    </row>
    <row r="58" spans="1:21" ht="36" x14ac:dyDescent="0.4">
      <c r="A58" s="44" t="s">
        <v>391</v>
      </c>
      <c r="B58" s="18">
        <v>1000</v>
      </c>
      <c r="C58" s="24"/>
      <c r="D58" s="24"/>
      <c r="E58" s="24"/>
      <c r="F58" s="24"/>
      <c r="G58" s="74">
        <v>3241182.21</v>
      </c>
      <c r="H58" s="74">
        <v>2904868.21</v>
      </c>
      <c r="I58" s="74">
        <v>25943.48</v>
      </c>
      <c r="J58" s="74"/>
      <c r="K58" s="74">
        <v>156040</v>
      </c>
      <c r="L58" s="74"/>
      <c r="M58" s="74"/>
      <c r="N58" s="74">
        <v>180274</v>
      </c>
      <c r="O58" s="24"/>
      <c r="P58" s="24"/>
    </row>
    <row r="59" spans="1:21" x14ac:dyDescent="0.4">
      <c r="A59" s="23" t="s">
        <v>90</v>
      </c>
      <c r="B59" s="18">
        <v>1001</v>
      </c>
      <c r="C59" s="24"/>
      <c r="D59" s="24"/>
      <c r="E59" s="24"/>
      <c r="F59" s="24"/>
      <c r="G59" s="74"/>
      <c r="H59" s="74"/>
      <c r="I59" s="74"/>
      <c r="J59" s="74"/>
      <c r="K59" s="74"/>
      <c r="L59" s="74"/>
      <c r="M59" s="74"/>
      <c r="N59" s="74"/>
      <c r="O59" s="24"/>
      <c r="P59" s="24"/>
    </row>
    <row r="60" spans="1:21" x14ac:dyDescent="0.4">
      <c r="A60" s="24" t="s">
        <v>465</v>
      </c>
      <c r="B60" s="24"/>
      <c r="C60" s="24"/>
      <c r="D60" s="24"/>
      <c r="E60" s="24"/>
      <c r="F60" s="24"/>
      <c r="G60" s="74">
        <v>3241182.21</v>
      </c>
      <c r="H60" s="74">
        <v>2904868.21</v>
      </c>
      <c r="I60" s="74">
        <v>25943.48</v>
      </c>
      <c r="J60" s="74"/>
      <c r="K60" s="74">
        <v>156040</v>
      </c>
      <c r="L60" s="74"/>
      <c r="M60" s="74"/>
      <c r="N60" s="74">
        <v>180274</v>
      </c>
      <c r="O60" s="24"/>
      <c r="P60" s="24"/>
    </row>
    <row r="61" spans="1:21" ht="25.5" customHeight="1" x14ac:dyDescent="0.4">
      <c r="A61" s="44" t="s">
        <v>392</v>
      </c>
      <c r="B61" s="18">
        <v>2000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21" x14ac:dyDescent="0.4">
      <c r="A62" s="23" t="s">
        <v>90</v>
      </c>
      <c r="B62" s="18">
        <v>2001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21" x14ac:dyDescent="0.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21" ht="62.5" customHeight="1" x14ac:dyDescent="0.4">
      <c r="A64" s="23" t="s">
        <v>182</v>
      </c>
      <c r="B64" s="18">
        <v>3000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x14ac:dyDescent="0.4">
      <c r="A65" s="23" t="s">
        <v>90</v>
      </c>
      <c r="B65" s="18">
        <v>3001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x14ac:dyDescent="0.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54" x14ac:dyDescent="0.4">
      <c r="A67" s="23" t="s">
        <v>183</v>
      </c>
      <c r="B67" s="18">
        <v>4000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x14ac:dyDescent="0.4">
      <c r="A68" s="23" t="s">
        <v>90</v>
      </c>
      <c r="B68" s="18">
        <v>4001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x14ac:dyDescent="0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45" customHeight="1" x14ac:dyDescent="0.4">
      <c r="A70" s="23" t="s">
        <v>184</v>
      </c>
      <c r="B70" s="18">
        <v>5000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x14ac:dyDescent="0.4">
      <c r="A71" s="23" t="s">
        <v>90</v>
      </c>
      <c r="B71" s="18">
        <v>5001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x14ac:dyDescent="0.4">
      <c r="A73" s="15" t="s">
        <v>39</v>
      </c>
      <c r="B73" s="18">
        <v>9000</v>
      </c>
      <c r="C73" s="24"/>
      <c r="D73" s="24"/>
      <c r="E73" s="24"/>
      <c r="F73" s="24"/>
      <c r="G73" s="74">
        <f>G58</f>
        <v>3241182.21</v>
      </c>
      <c r="H73" s="74">
        <f>H58</f>
        <v>2904868.21</v>
      </c>
      <c r="I73" s="74">
        <f>I58</f>
        <v>25943.48</v>
      </c>
      <c r="J73" s="74"/>
      <c r="K73" s="74">
        <v>156040</v>
      </c>
      <c r="L73" s="74"/>
      <c r="M73" s="74"/>
      <c r="N73" s="74">
        <f>N60</f>
        <v>180274</v>
      </c>
      <c r="O73" s="24"/>
      <c r="P73" s="24"/>
    </row>
    <row r="74" spans="1:16" x14ac:dyDescent="0.4">
      <c r="A74" s="4"/>
    </row>
    <row r="75" spans="1:16" customFormat="1" ht="15.5" x14ac:dyDescent="0.35">
      <c r="A75" s="3"/>
      <c r="B75" s="2"/>
      <c r="C75" s="2"/>
      <c r="D75" s="2"/>
      <c r="E75" s="2"/>
    </row>
    <row r="76" spans="1:16" customFormat="1" ht="54" x14ac:dyDescent="0.45">
      <c r="A76" s="8" t="str">
        <f>'1'!A38</f>
        <v>Руководитель (уполномоченное лицо) Учреждения</v>
      </c>
      <c r="B76" s="5"/>
      <c r="C76" s="64" t="s">
        <v>439</v>
      </c>
      <c r="D76" s="6"/>
      <c r="E76" s="38"/>
      <c r="F76" s="5"/>
      <c r="G76" s="64" t="s">
        <v>430</v>
      </c>
      <c r="H76" s="32"/>
    </row>
    <row r="77" spans="1:16" customFormat="1" ht="31.75" customHeight="1" x14ac:dyDescent="0.45">
      <c r="A77" s="6"/>
      <c r="B77" s="5"/>
      <c r="C77" s="48" t="s">
        <v>20</v>
      </c>
      <c r="D77" s="2"/>
      <c r="E77" s="48" t="s">
        <v>50</v>
      </c>
      <c r="F77" s="52"/>
      <c r="G77" s="48" t="s">
        <v>21</v>
      </c>
      <c r="H77" s="3"/>
    </row>
    <row r="78" spans="1:16" customFormat="1" ht="41.15" customHeight="1" x14ac:dyDescent="0.45">
      <c r="A78" s="8" t="str">
        <f>'1'!A40</f>
        <v>Исполнитель</v>
      </c>
      <c r="B78" s="5"/>
      <c r="C78" s="64" t="s">
        <v>437</v>
      </c>
      <c r="D78" s="6"/>
      <c r="E78" s="64" t="s">
        <v>431</v>
      </c>
      <c r="F78" s="5"/>
      <c r="G78" s="49" t="s">
        <v>432</v>
      </c>
      <c r="H78" s="33"/>
    </row>
    <row r="79" spans="1:16" customFormat="1" ht="31" x14ac:dyDescent="0.45">
      <c r="A79" s="6"/>
      <c r="B79" s="5"/>
      <c r="C79" s="48" t="s">
        <v>20</v>
      </c>
      <c r="D79" s="2"/>
      <c r="E79" s="48" t="s">
        <v>51</v>
      </c>
      <c r="F79" s="52"/>
      <c r="G79" s="48" t="s">
        <v>23</v>
      </c>
      <c r="H79" s="3"/>
    </row>
    <row r="80" spans="1:16" customFormat="1" ht="18.5" x14ac:dyDescent="0.45">
      <c r="A80" s="10"/>
      <c r="B80" s="5"/>
      <c r="C80" s="5"/>
      <c r="D80" s="5"/>
      <c r="E80" s="5"/>
      <c r="F80" s="5"/>
      <c r="G80" s="5"/>
    </row>
    <row r="81" spans="1:19" customFormat="1" x14ac:dyDescent="0.4">
      <c r="A81" s="10" t="str">
        <f>'1'!A42</f>
        <v>"____"_______________ 20____г.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x14ac:dyDescent="0.4">
      <c r="A82" s="4"/>
    </row>
  </sheetData>
  <mergeCells count="160">
    <mergeCell ref="N48:O48"/>
    <mergeCell ref="O9:P9"/>
    <mergeCell ref="O10:P10"/>
    <mergeCell ref="O11:P11"/>
    <mergeCell ref="C8:I8"/>
    <mergeCell ref="C9:I9"/>
    <mergeCell ref="C10:I10"/>
    <mergeCell ref="C11:I11"/>
    <mergeCell ref="A48:G48"/>
    <mergeCell ref="H48:J48"/>
    <mergeCell ref="G44:H44"/>
    <mergeCell ref="J44:L44"/>
    <mergeCell ref="N44:O44"/>
    <mergeCell ref="G45:H45"/>
    <mergeCell ref="J45:L45"/>
    <mergeCell ref="N45:O45"/>
    <mergeCell ref="G42:H42"/>
    <mergeCell ref="J42:L42"/>
    <mergeCell ref="N42:O42"/>
    <mergeCell ref="G43:H43"/>
    <mergeCell ref="J43:L43"/>
    <mergeCell ref="N43:O43"/>
    <mergeCell ref="G40:H40"/>
    <mergeCell ref="J40:L40"/>
    <mergeCell ref="O3:P3"/>
    <mergeCell ref="O4:P4"/>
    <mergeCell ref="O5:P5"/>
    <mergeCell ref="O6:P6"/>
    <mergeCell ref="O7:P7"/>
    <mergeCell ref="O8:P8"/>
    <mergeCell ref="A1:U1"/>
    <mergeCell ref="C3:I3"/>
    <mergeCell ref="C6:I6"/>
    <mergeCell ref="C7:I7"/>
    <mergeCell ref="D53:D56"/>
    <mergeCell ref="E53:F53"/>
    <mergeCell ref="H53:J53"/>
    <mergeCell ref="K53:M53"/>
    <mergeCell ref="N53:P53"/>
    <mergeCell ref="E54:E56"/>
    <mergeCell ref="F54:F56"/>
    <mergeCell ref="H54:H56"/>
    <mergeCell ref="I54:J54"/>
    <mergeCell ref="A51:A56"/>
    <mergeCell ref="B51:B56"/>
    <mergeCell ref="C51:F51"/>
    <mergeCell ref="G51:P51"/>
    <mergeCell ref="C52:C56"/>
    <mergeCell ref="D52:F52"/>
    <mergeCell ref="G52:G56"/>
    <mergeCell ref="G46:H46"/>
    <mergeCell ref="J46:L46"/>
    <mergeCell ref="N46:O46"/>
    <mergeCell ref="G47:H47"/>
    <mergeCell ref="J47:L47"/>
    <mergeCell ref="N47:O47"/>
    <mergeCell ref="J55:J56"/>
    <mergeCell ref="M55:M56"/>
    <mergeCell ref="P55:P56"/>
    <mergeCell ref="K54:K56"/>
    <mergeCell ref="L54:M54"/>
    <mergeCell ref="N54:N56"/>
    <mergeCell ref="O54:P54"/>
    <mergeCell ref="I55:I56"/>
    <mergeCell ref="L55:L56"/>
    <mergeCell ref="O55:O56"/>
    <mergeCell ref="H52:P52"/>
    <mergeCell ref="N40:O40"/>
    <mergeCell ref="G41:H41"/>
    <mergeCell ref="J41:L41"/>
    <mergeCell ref="N41:O41"/>
    <mergeCell ref="G38:H38"/>
    <mergeCell ref="J38:L38"/>
    <mergeCell ref="N38:O38"/>
    <mergeCell ref="G39:H39"/>
    <mergeCell ref="J39:L39"/>
    <mergeCell ref="N39:O39"/>
    <mergeCell ref="G36:H36"/>
    <mergeCell ref="J36:L36"/>
    <mergeCell ref="N36:O36"/>
    <mergeCell ref="G37:H37"/>
    <mergeCell ref="J37:L37"/>
    <mergeCell ref="N37:O37"/>
    <mergeCell ref="G20:H20"/>
    <mergeCell ref="J20:L20"/>
    <mergeCell ref="N20:O20"/>
    <mergeCell ref="G23:H23"/>
    <mergeCell ref="J23:L23"/>
    <mergeCell ref="N23:O23"/>
    <mergeCell ref="G22:H22"/>
    <mergeCell ref="J22:L22"/>
    <mergeCell ref="N22:O22"/>
    <mergeCell ref="J21:L21"/>
    <mergeCell ref="N21:O21"/>
    <mergeCell ref="G21:H21"/>
    <mergeCell ref="G24:H24"/>
    <mergeCell ref="G25:H25"/>
    <mergeCell ref="G26:H26"/>
    <mergeCell ref="J25:L25"/>
    <mergeCell ref="J24:L24"/>
    <mergeCell ref="J26:L26"/>
    <mergeCell ref="U15:U17"/>
    <mergeCell ref="P16:P17"/>
    <mergeCell ref="G13:I13"/>
    <mergeCell ref="J13:L17"/>
    <mergeCell ref="M13:Q13"/>
    <mergeCell ref="R13:U13"/>
    <mergeCell ref="G14:H17"/>
    <mergeCell ref="I14:I17"/>
    <mergeCell ref="M14:M17"/>
    <mergeCell ref="N14:Q14"/>
    <mergeCell ref="R14:R17"/>
    <mergeCell ref="S14:U14"/>
    <mergeCell ref="N15:P15"/>
    <mergeCell ref="Q15:Q17"/>
    <mergeCell ref="T15:T17"/>
    <mergeCell ref="N16:O17"/>
    <mergeCell ref="S15:S17"/>
    <mergeCell ref="N29:O29"/>
    <mergeCell ref="N30:O30"/>
    <mergeCell ref="N31:O31"/>
    <mergeCell ref="A13:A17"/>
    <mergeCell ref="B13:B17"/>
    <mergeCell ref="C13:C17"/>
    <mergeCell ref="D13:D17"/>
    <mergeCell ref="E13:E17"/>
    <mergeCell ref="F13:F17"/>
    <mergeCell ref="G18:H18"/>
    <mergeCell ref="J18:L18"/>
    <mergeCell ref="N18:O18"/>
    <mergeCell ref="G19:H19"/>
    <mergeCell ref="J19:L19"/>
    <mergeCell ref="N19:O19"/>
    <mergeCell ref="N24:O24"/>
    <mergeCell ref="N25:O25"/>
    <mergeCell ref="N26:O26"/>
    <mergeCell ref="N32:O32"/>
    <mergeCell ref="N33:O33"/>
    <mergeCell ref="N34:O34"/>
    <mergeCell ref="G35:H35"/>
    <mergeCell ref="J35:L35"/>
    <mergeCell ref="N35:O35"/>
    <mergeCell ref="G27:H27"/>
    <mergeCell ref="J27:L27"/>
    <mergeCell ref="N27:O27"/>
    <mergeCell ref="G28:H28"/>
    <mergeCell ref="G29:H29"/>
    <mergeCell ref="G30:H30"/>
    <mergeCell ref="G31:H31"/>
    <mergeCell ref="G32:H32"/>
    <mergeCell ref="G33:H33"/>
    <mergeCell ref="G34:H34"/>
    <mergeCell ref="J28:L28"/>
    <mergeCell ref="J29:L29"/>
    <mergeCell ref="J30:L30"/>
    <mergeCell ref="J31:L31"/>
    <mergeCell ref="J32:L32"/>
    <mergeCell ref="J33:L33"/>
    <mergeCell ref="J34:L34"/>
    <mergeCell ref="N28:O28"/>
  </mergeCells>
  <hyperlinks>
    <hyperlink ref="N11" r:id="rId1" display="http://internet.garant.ru/document/redirect/70465940/0"/>
    <hyperlink ref="N10" r:id="rId2" display="http://internet.garant.ru/document/redirect/72275618/1000"/>
  </hyperlinks>
  <pageMargins left="0.7" right="0.7" top="0.75" bottom="0.75" header="0.3" footer="0.3"/>
  <pageSetup paperSize="9" scale="34" fitToHeight="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3" zoomScale="55" zoomScaleNormal="55" workbookViewId="0">
      <selection activeCell="D13" sqref="D13:D17"/>
    </sheetView>
  </sheetViews>
  <sheetFormatPr defaultColWidth="9.1796875" defaultRowHeight="18" x14ac:dyDescent="0.4"/>
  <cols>
    <col min="1" max="1" width="18" style="11" customWidth="1"/>
    <col min="2" max="2" width="21.54296875" style="11" customWidth="1"/>
    <col min="3" max="3" width="17.26953125" style="11" customWidth="1"/>
    <col min="4" max="4" width="20.81640625" style="11" customWidth="1"/>
    <col min="5" max="7" width="17.26953125" style="11" customWidth="1"/>
    <col min="8" max="8" width="20.453125" style="11" customWidth="1"/>
    <col min="9" max="22" width="17.26953125" style="11" customWidth="1"/>
    <col min="23" max="16384" width="9.1796875" style="11"/>
  </cols>
  <sheetData>
    <row r="1" spans="1:22" x14ac:dyDescent="0.4">
      <c r="A1" s="175" t="s">
        <v>195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x14ac:dyDescent="0.4">
      <c r="A2" s="4"/>
    </row>
    <row r="3" spans="1:22" customFormat="1" ht="18.75" customHeight="1" x14ac:dyDescent="0.35">
      <c r="A3" s="134" t="s">
        <v>472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O3" s="173" t="s">
        <v>2</v>
      </c>
      <c r="P3" s="173"/>
    </row>
    <row r="4" spans="1:22" customFormat="1" ht="56.25" customHeight="1" x14ac:dyDescent="0.4">
      <c r="A4" s="6"/>
      <c r="B4" s="11"/>
      <c r="C4" s="11"/>
      <c r="D4" s="11"/>
      <c r="E4" s="11"/>
      <c r="G4" s="11"/>
      <c r="H4" s="6"/>
      <c r="J4" s="11"/>
      <c r="K4" s="11"/>
      <c r="N4" s="15" t="s">
        <v>3</v>
      </c>
      <c r="O4" s="177">
        <f>'1'!D5</f>
        <v>45292</v>
      </c>
      <c r="P4" s="173"/>
    </row>
    <row r="5" spans="1:22" customFormat="1" ht="36" x14ac:dyDescent="0.4">
      <c r="A5" s="6"/>
      <c r="B5" s="11"/>
      <c r="C5" s="11"/>
      <c r="D5" s="11"/>
      <c r="E5" s="11"/>
      <c r="H5" s="6"/>
      <c r="J5" s="11"/>
      <c r="K5" s="11"/>
      <c r="N5" s="15" t="s">
        <v>4</v>
      </c>
      <c r="O5" s="188" t="str">
        <f>'1'!D6</f>
        <v>033Э8797</v>
      </c>
      <c r="P5" s="173"/>
    </row>
    <row r="6" spans="1:22" customFormat="1" ht="35.15" customHeight="1" x14ac:dyDescent="0.4">
      <c r="A6" s="133" t="s">
        <v>6</v>
      </c>
      <c r="B6" s="133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174"/>
      <c r="G6" s="174"/>
      <c r="H6" s="174"/>
      <c r="I6" s="174"/>
      <c r="J6" s="11"/>
      <c r="K6" s="11"/>
      <c r="N6" s="15" t="s">
        <v>5</v>
      </c>
      <c r="O6" s="173">
        <f>'1'!D7</f>
        <v>2308038770</v>
      </c>
      <c r="P6" s="173"/>
    </row>
    <row r="7" spans="1:22" customFormat="1" ht="37.5" customHeight="1" x14ac:dyDescent="0.4">
      <c r="A7" s="133" t="s">
        <v>8</v>
      </c>
      <c r="B7" s="133"/>
      <c r="C7" s="189" t="str">
        <f>'1'!B9</f>
        <v>03</v>
      </c>
      <c r="D7" s="189"/>
      <c r="E7" s="189"/>
      <c r="F7" s="189"/>
      <c r="G7" s="189"/>
      <c r="H7" s="189"/>
      <c r="I7" s="189"/>
      <c r="J7" s="11"/>
      <c r="K7" s="11"/>
      <c r="N7" s="15" t="s">
        <v>7</v>
      </c>
      <c r="O7" s="173">
        <f>'1'!D8</f>
        <v>230801001</v>
      </c>
      <c r="P7" s="173"/>
    </row>
    <row r="8" spans="1:22" customFormat="1" ht="18.75" customHeight="1" x14ac:dyDescent="0.4">
      <c r="A8" s="22"/>
      <c r="B8" s="36"/>
      <c r="C8" s="179" t="s">
        <v>9</v>
      </c>
      <c r="D8" s="179"/>
      <c r="E8" s="179"/>
      <c r="F8" s="179"/>
      <c r="G8" s="179"/>
      <c r="H8" s="179"/>
      <c r="I8" s="179"/>
      <c r="J8" s="11"/>
      <c r="K8" s="11"/>
      <c r="N8" s="14"/>
      <c r="O8" s="173"/>
      <c r="P8" s="173"/>
    </row>
    <row r="9" spans="1:22" customFormat="1" ht="56.25" customHeight="1" x14ac:dyDescent="0.4">
      <c r="A9" s="133" t="s">
        <v>10</v>
      </c>
      <c r="B9" s="133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174"/>
      <c r="G9" s="174"/>
      <c r="H9" s="174"/>
      <c r="I9" s="174"/>
      <c r="J9" s="11"/>
      <c r="K9" s="11"/>
      <c r="N9" s="14"/>
      <c r="O9" s="173"/>
      <c r="P9" s="173"/>
    </row>
    <row r="10" spans="1:22" customFormat="1" ht="37.5" customHeight="1" x14ac:dyDescent="0.4">
      <c r="A10" s="133" t="s">
        <v>12</v>
      </c>
      <c r="B10" s="133"/>
      <c r="C10" s="174" t="str">
        <f>'1'!B12</f>
        <v>муниципальное образование город Краснодар</v>
      </c>
      <c r="D10" s="174"/>
      <c r="E10" s="174"/>
      <c r="F10" s="174"/>
      <c r="G10" s="174"/>
      <c r="H10" s="174"/>
      <c r="I10" s="174"/>
      <c r="J10" s="11"/>
      <c r="K10" s="11"/>
      <c r="N10" s="43" t="s">
        <v>11</v>
      </c>
      <c r="O10" s="173">
        <f>'1'!D11</f>
        <v>925</v>
      </c>
      <c r="P10" s="173"/>
    </row>
    <row r="11" spans="1:22" customFormat="1" ht="45.75" customHeight="1" x14ac:dyDescent="0.4">
      <c r="A11" s="133" t="s">
        <v>14</v>
      </c>
      <c r="B11" s="133"/>
      <c r="C11" s="144"/>
      <c r="D11" s="144"/>
      <c r="E11" s="144"/>
      <c r="F11" s="144"/>
      <c r="G11" s="144"/>
      <c r="H11" s="144"/>
      <c r="I11" s="144"/>
      <c r="J11" s="11"/>
      <c r="K11" s="11"/>
      <c r="N11" s="43" t="s">
        <v>13</v>
      </c>
      <c r="O11" s="188" t="str">
        <f>'1'!D12</f>
        <v>03701000001</v>
      </c>
      <c r="P11" s="173"/>
    </row>
    <row r="12" spans="1:22" x14ac:dyDescent="0.4">
      <c r="A12" s="4"/>
    </row>
    <row r="13" spans="1:22" ht="41.25" customHeight="1" x14ac:dyDescent="0.4">
      <c r="A13" s="173" t="s">
        <v>66</v>
      </c>
      <c r="B13" s="173" t="s">
        <v>170</v>
      </c>
      <c r="C13" s="173" t="s">
        <v>172</v>
      </c>
      <c r="D13" s="173" t="s">
        <v>171</v>
      </c>
      <c r="E13" s="173" t="s">
        <v>174</v>
      </c>
      <c r="F13" s="173"/>
      <c r="G13" s="173" t="s">
        <v>27</v>
      </c>
      <c r="H13" s="173" t="s">
        <v>166</v>
      </c>
      <c r="I13" s="173" t="s">
        <v>175</v>
      </c>
      <c r="J13" s="173"/>
      <c r="K13" s="173"/>
      <c r="L13" s="173"/>
      <c r="M13" s="173" t="s">
        <v>196</v>
      </c>
      <c r="N13" s="173" t="s">
        <v>197</v>
      </c>
      <c r="O13" s="173"/>
      <c r="P13" s="173"/>
      <c r="Q13" s="173"/>
      <c r="R13" s="173"/>
      <c r="S13" s="173" t="s">
        <v>198</v>
      </c>
      <c r="T13" s="173"/>
      <c r="U13" s="173"/>
      <c r="V13" s="173"/>
    </row>
    <row r="14" spans="1:22" x14ac:dyDescent="0.4">
      <c r="A14" s="173"/>
      <c r="B14" s="173"/>
      <c r="C14" s="173"/>
      <c r="D14" s="173"/>
      <c r="E14" s="173" t="s">
        <v>37</v>
      </c>
      <c r="F14" s="173" t="s">
        <v>38</v>
      </c>
      <c r="G14" s="173"/>
      <c r="H14" s="173"/>
      <c r="I14" s="173" t="s">
        <v>33</v>
      </c>
      <c r="J14" s="173" t="s">
        <v>90</v>
      </c>
      <c r="K14" s="173"/>
      <c r="L14" s="173"/>
      <c r="M14" s="173"/>
      <c r="N14" s="173" t="s">
        <v>33</v>
      </c>
      <c r="O14" s="173" t="s">
        <v>90</v>
      </c>
      <c r="P14" s="173"/>
      <c r="Q14" s="173"/>
      <c r="R14" s="173"/>
      <c r="S14" s="173" t="s">
        <v>33</v>
      </c>
      <c r="T14" s="173" t="s">
        <v>90</v>
      </c>
      <c r="U14" s="173"/>
      <c r="V14" s="173"/>
    </row>
    <row r="15" spans="1:22" ht="44.5" customHeight="1" x14ac:dyDescent="0.4">
      <c r="A15" s="173"/>
      <c r="B15" s="173"/>
      <c r="C15" s="173"/>
      <c r="D15" s="173"/>
      <c r="E15" s="173"/>
      <c r="F15" s="173"/>
      <c r="G15" s="173"/>
      <c r="H15" s="173"/>
      <c r="I15" s="173"/>
      <c r="J15" s="173" t="s">
        <v>177</v>
      </c>
      <c r="K15" s="173"/>
      <c r="L15" s="173" t="s">
        <v>178</v>
      </c>
      <c r="M15" s="173"/>
      <c r="N15" s="173"/>
      <c r="O15" s="173" t="s">
        <v>199</v>
      </c>
      <c r="P15" s="173"/>
      <c r="Q15" s="173"/>
      <c r="R15" s="173" t="s">
        <v>200</v>
      </c>
      <c r="S15" s="173"/>
      <c r="T15" s="173" t="s">
        <v>201</v>
      </c>
      <c r="U15" s="173"/>
      <c r="V15" s="192" t="s">
        <v>394</v>
      </c>
    </row>
    <row r="16" spans="1:22" ht="99.75" customHeight="1" x14ac:dyDescent="0.4">
      <c r="A16" s="173"/>
      <c r="B16" s="173"/>
      <c r="C16" s="173"/>
      <c r="D16" s="173"/>
      <c r="E16" s="173"/>
      <c r="F16" s="173"/>
      <c r="G16" s="173"/>
      <c r="H16" s="173"/>
      <c r="I16" s="173"/>
      <c r="J16" s="192" t="s">
        <v>390</v>
      </c>
      <c r="K16" s="173" t="s">
        <v>181</v>
      </c>
      <c r="L16" s="173"/>
      <c r="M16" s="173"/>
      <c r="N16" s="173"/>
      <c r="O16" s="192" t="s">
        <v>325</v>
      </c>
      <c r="P16" s="173" t="s">
        <v>179</v>
      </c>
      <c r="Q16" s="192" t="s">
        <v>326</v>
      </c>
      <c r="R16" s="173"/>
      <c r="S16" s="173"/>
      <c r="T16" s="173" t="s">
        <v>33</v>
      </c>
      <c r="U16" s="173" t="s">
        <v>202</v>
      </c>
      <c r="V16" s="193"/>
    </row>
    <row r="17" spans="1:22" x14ac:dyDescent="0.4">
      <c r="A17" s="173"/>
      <c r="B17" s="173"/>
      <c r="C17" s="173"/>
      <c r="D17" s="173"/>
      <c r="E17" s="173"/>
      <c r="F17" s="173"/>
      <c r="G17" s="173"/>
      <c r="H17" s="173"/>
      <c r="I17" s="173"/>
      <c r="J17" s="194"/>
      <c r="K17" s="173"/>
      <c r="L17" s="173"/>
      <c r="M17" s="173"/>
      <c r="N17" s="173"/>
      <c r="O17" s="194"/>
      <c r="P17" s="173"/>
      <c r="Q17" s="194"/>
      <c r="R17" s="173"/>
      <c r="S17" s="173"/>
      <c r="T17" s="173"/>
      <c r="U17" s="173"/>
      <c r="V17" s="194"/>
    </row>
    <row r="18" spans="1:22" x14ac:dyDescent="0.4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  <c r="P18" s="18">
        <v>16</v>
      </c>
      <c r="Q18" s="18">
        <v>17</v>
      </c>
      <c r="R18" s="18">
        <v>18</v>
      </c>
      <c r="S18" s="18">
        <v>19</v>
      </c>
      <c r="T18" s="18">
        <v>20</v>
      </c>
      <c r="U18" s="18">
        <v>21</v>
      </c>
      <c r="V18" s="18">
        <v>22</v>
      </c>
    </row>
    <row r="19" spans="1:22" ht="54" x14ac:dyDescent="0.4">
      <c r="A19" s="24" t="s">
        <v>451</v>
      </c>
      <c r="B19" s="50" t="s">
        <v>434</v>
      </c>
      <c r="C19" s="46" t="s">
        <v>427</v>
      </c>
      <c r="D19" s="24" t="s">
        <v>435</v>
      </c>
      <c r="E19" s="67" t="s">
        <v>436</v>
      </c>
      <c r="F19" s="69" t="s">
        <v>462</v>
      </c>
      <c r="G19" s="24"/>
      <c r="H19" s="67">
        <v>15951</v>
      </c>
      <c r="I19" s="67">
        <v>15951</v>
      </c>
      <c r="J19" s="67">
        <v>15951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x14ac:dyDescent="0.4">
      <c r="A20" s="141" t="s">
        <v>39</v>
      </c>
      <c r="B20" s="141"/>
      <c r="C20" s="141"/>
      <c r="D20" s="141"/>
      <c r="E20" s="141"/>
      <c r="F20" s="141"/>
      <c r="G20" s="24"/>
      <c r="H20" s="67">
        <v>15951</v>
      </c>
      <c r="I20" s="67">
        <v>15951</v>
      </c>
      <c r="J20" s="67">
        <v>15951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x14ac:dyDescent="0.4">
      <c r="A21" s="4"/>
    </row>
    <row r="22" spans="1:22" customFormat="1" ht="47.25" customHeight="1" x14ac:dyDescent="0.35">
      <c r="A22" s="204"/>
      <c r="B22" s="204"/>
      <c r="C22" s="2"/>
      <c r="D22" s="2"/>
      <c r="E22" s="2"/>
    </row>
    <row r="23" spans="1:22" customFormat="1" ht="32.25" customHeight="1" x14ac:dyDescent="0.45">
      <c r="A23" s="182" t="str">
        <f>'1'!A38</f>
        <v>Руководитель (уполномоченное лицо) Учреждения</v>
      </c>
      <c r="B23" s="182"/>
      <c r="C23" s="11"/>
      <c r="D23" s="64" t="s">
        <v>439</v>
      </c>
      <c r="E23" s="6"/>
      <c r="F23" s="38"/>
      <c r="G23" s="5"/>
      <c r="H23" s="39" t="s">
        <v>430</v>
      </c>
      <c r="I23" s="5"/>
    </row>
    <row r="24" spans="1:22" customFormat="1" ht="31.75" customHeight="1" x14ac:dyDescent="0.45">
      <c r="A24" s="6"/>
      <c r="B24" s="5"/>
      <c r="C24" s="11"/>
      <c r="D24" s="48" t="s">
        <v>20</v>
      </c>
      <c r="E24" s="2"/>
      <c r="F24" s="48" t="s">
        <v>50</v>
      </c>
      <c r="G24" s="52"/>
      <c r="H24" s="48" t="s">
        <v>21</v>
      </c>
      <c r="I24" s="5"/>
    </row>
    <row r="25" spans="1:22" customFormat="1" ht="36" x14ac:dyDescent="0.45">
      <c r="A25" s="8" t="str">
        <f>'1'!A40</f>
        <v>Исполнитель</v>
      </c>
      <c r="B25" s="5"/>
      <c r="C25" s="11"/>
      <c r="D25" s="49" t="s">
        <v>437</v>
      </c>
      <c r="E25" s="6"/>
      <c r="F25" s="38" t="s">
        <v>431</v>
      </c>
      <c r="G25" s="5"/>
      <c r="H25" s="49" t="s">
        <v>432</v>
      </c>
      <c r="I25" s="5"/>
    </row>
    <row r="26" spans="1:22" customFormat="1" ht="31" x14ac:dyDescent="0.45">
      <c r="A26" s="6"/>
      <c r="B26" s="5"/>
      <c r="C26" s="11"/>
      <c r="D26" s="48" t="s">
        <v>20</v>
      </c>
      <c r="E26" s="2"/>
      <c r="F26" s="48" t="s">
        <v>51</v>
      </c>
      <c r="G26" s="52"/>
      <c r="H26" s="48" t="s">
        <v>23</v>
      </c>
      <c r="I26" s="5"/>
    </row>
    <row r="27" spans="1:22" customFormat="1" ht="18.5" x14ac:dyDescent="0.45">
      <c r="A27" s="10"/>
      <c r="B27" s="5"/>
      <c r="C27" s="5"/>
      <c r="D27" s="5"/>
      <c r="E27" s="5"/>
      <c r="F27" s="5"/>
      <c r="G27" s="5"/>
      <c r="H27" s="5"/>
      <c r="I27" s="5"/>
    </row>
    <row r="28" spans="1:22" customFormat="1" x14ac:dyDescent="0.4">
      <c r="A28" s="10" t="str">
        <f>'1'!A42</f>
        <v>"____"_______________ 20____г.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</sheetData>
  <mergeCells count="57">
    <mergeCell ref="A22:B22"/>
    <mergeCell ref="C10:I10"/>
    <mergeCell ref="O10:P10"/>
    <mergeCell ref="C11:I11"/>
    <mergeCell ref="O11:P11"/>
    <mergeCell ref="E14:E17"/>
    <mergeCell ref="F14:F17"/>
    <mergeCell ref="A13:A17"/>
    <mergeCell ref="B13:B17"/>
    <mergeCell ref="C13:C17"/>
    <mergeCell ref="D13:D17"/>
    <mergeCell ref="E13:F13"/>
    <mergeCell ref="G13:G17"/>
    <mergeCell ref="A1:V1"/>
    <mergeCell ref="O3:P3"/>
    <mergeCell ref="O4:P4"/>
    <mergeCell ref="O5:P5"/>
    <mergeCell ref="A3:M3"/>
    <mergeCell ref="A6:B6"/>
    <mergeCell ref="A7:B7"/>
    <mergeCell ref="A9:B9"/>
    <mergeCell ref="A20:F20"/>
    <mergeCell ref="C6:I6"/>
    <mergeCell ref="C8:I8"/>
    <mergeCell ref="C9:I9"/>
    <mergeCell ref="A10:B10"/>
    <mergeCell ref="A11:B11"/>
    <mergeCell ref="O6:P6"/>
    <mergeCell ref="O14:R14"/>
    <mergeCell ref="S14:S17"/>
    <mergeCell ref="T14:V14"/>
    <mergeCell ref="J15:K15"/>
    <mergeCell ref="L15:L17"/>
    <mergeCell ref="J16:J17"/>
    <mergeCell ref="O8:P8"/>
    <mergeCell ref="O9:P9"/>
    <mergeCell ref="O15:Q15"/>
    <mergeCell ref="O16:O17"/>
    <mergeCell ref="Q16:Q17"/>
    <mergeCell ref="V15:V17"/>
    <mergeCell ref="U16:U17"/>
    <mergeCell ref="A23:B23"/>
    <mergeCell ref="C7:I7"/>
    <mergeCell ref="O7:P7"/>
    <mergeCell ref="R15:R17"/>
    <mergeCell ref="T15:U15"/>
    <mergeCell ref="K16:K17"/>
    <mergeCell ref="P16:P17"/>
    <mergeCell ref="H13:H17"/>
    <mergeCell ref="I13:L13"/>
    <mergeCell ref="M13:M17"/>
    <mergeCell ref="N13:R13"/>
    <mergeCell ref="S13:V13"/>
    <mergeCell ref="I14:I17"/>
    <mergeCell ref="J14:L14"/>
    <mergeCell ref="N14:N17"/>
    <mergeCell ref="T16:T17"/>
  </mergeCells>
  <pageMargins left="0.7" right="0.7" top="0.75" bottom="0.75" header="0.3" footer="0.3"/>
  <pageSetup paperSize="9" scale="33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55" zoomScaleNormal="55" workbookViewId="0">
      <selection activeCell="C6" sqref="C6:I6"/>
    </sheetView>
  </sheetViews>
  <sheetFormatPr defaultColWidth="9.1796875" defaultRowHeight="18" x14ac:dyDescent="0.4"/>
  <cols>
    <col min="1" max="1" width="19" style="11" customWidth="1"/>
    <col min="2" max="7" width="17.7265625" style="11" customWidth="1"/>
    <col min="8" max="8" width="19.7265625" style="11" customWidth="1"/>
    <col min="9" max="9" width="17.7265625" style="11" customWidth="1"/>
    <col min="10" max="10" width="18.81640625" style="11" customWidth="1"/>
    <col min="11" max="14" width="17.7265625" style="11" customWidth="1"/>
    <col min="15" max="15" width="19.81640625" style="11" customWidth="1"/>
    <col min="16" max="16" width="18.7265625" style="11" customWidth="1"/>
    <col min="17" max="17" width="17.7265625" style="11" customWidth="1"/>
    <col min="18" max="16384" width="9.1796875" style="11"/>
  </cols>
  <sheetData>
    <row r="1" spans="1:17" x14ac:dyDescent="0.4">
      <c r="A1" s="175" t="s">
        <v>203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x14ac:dyDescent="0.4">
      <c r="A2" s="4"/>
    </row>
    <row r="3" spans="1:17" customFormat="1" ht="18.75" customHeight="1" x14ac:dyDescent="0.35">
      <c r="A3" s="134" t="s">
        <v>472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O3" s="173" t="s">
        <v>2</v>
      </c>
      <c r="P3" s="173"/>
    </row>
    <row r="4" spans="1:17" customFormat="1" ht="56.25" customHeight="1" x14ac:dyDescent="0.4">
      <c r="A4" s="6"/>
      <c r="B4" s="11"/>
      <c r="C4" s="11"/>
      <c r="D4" s="11"/>
      <c r="E4" s="11"/>
      <c r="G4" s="11"/>
      <c r="H4" s="6"/>
      <c r="J4" s="11"/>
      <c r="K4" s="11"/>
      <c r="N4" s="15" t="s">
        <v>3</v>
      </c>
      <c r="O4" s="177">
        <f>'1'!D5</f>
        <v>45292</v>
      </c>
      <c r="P4" s="173"/>
    </row>
    <row r="5" spans="1:17" customFormat="1" ht="36" x14ac:dyDescent="0.4">
      <c r="A5" s="6"/>
      <c r="B5" s="11"/>
      <c r="C5" s="11"/>
      <c r="D5" s="11"/>
      <c r="E5" s="11"/>
      <c r="H5" s="6"/>
      <c r="J5" s="11"/>
      <c r="K5" s="11"/>
      <c r="N5" s="15" t="s">
        <v>4</v>
      </c>
      <c r="O5" s="188" t="str">
        <f>'1'!D6</f>
        <v>033Э8797</v>
      </c>
      <c r="P5" s="173"/>
    </row>
    <row r="6" spans="1:17" customFormat="1" ht="37.4" customHeight="1" x14ac:dyDescent="0.4">
      <c r="A6" s="133" t="s">
        <v>6</v>
      </c>
      <c r="B6" s="133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174"/>
      <c r="G6" s="174"/>
      <c r="H6" s="174"/>
      <c r="I6" s="174"/>
      <c r="J6" s="11"/>
      <c r="K6" s="11"/>
      <c r="N6" s="15" t="s">
        <v>5</v>
      </c>
      <c r="O6" s="173">
        <f>'1'!D7</f>
        <v>2308038770</v>
      </c>
      <c r="P6" s="173"/>
    </row>
    <row r="7" spans="1:17" customFormat="1" ht="37.5" customHeight="1" x14ac:dyDescent="0.4">
      <c r="A7" s="133" t="s">
        <v>8</v>
      </c>
      <c r="B7" s="133"/>
      <c r="C7" s="189" t="str">
        <f>'1'!B9</f>
        <v>03</v>
      </c>
      <c r="D7" s="189"/>
      <c r="E7" s="189"/>
      <c r="F7" s="189"/>
      <c r="G7" s="189"/>
      <c r="H7" s="189"/>
      <c r="I7" s="189"/>
      <c r="J7" s="11"/>
      <c r="K7" s="11"/>
      <c r="N7" s="15" t="s">
        <v>7</v>
      </c>
      <c r="O7" s="173">
        <f>'1'!D8</f>
        <v>230801001</v>
      </c>
      <c r="P7" s="173"/>
    </row>
    <row r="8" spans="1:17" customFormat="1" ht="18.75" customHeight="1" x14ac:dyDescent="0.4">
      <c r="A8" s="22"/>
      <c r="B8" s="36"/>
      <c r="C8" s="179" t="s">
        <v>9</v>
      </c>
      <c r="D8" s="179"/>
      <c r="E8" s="179"/>
      <c r="F8" s="179"/>
      <c r="G8" s="179"/>
      <c r="H8" s="179"/>
      <c r="I8" s="179"/>
      <c r="J8" s="11"/>
      <c r="K8" s="11"/>
      <c r="N8" s="14"/>
      <c r="O8" s="173"/>
      <c r="P8" s="173"/>
    </row>
    <row r="9" spans="1:17" customFormat="1" ht="56.25" customHeight="1" x14ac:dyDescent="0.4">
      <c r="A9" s="133" t="s">
        <v>10</v>
      </c>
      <c r="B9" s="133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174"/>
      <c r="G9" s="174"/>
      <c r="H9" s="174"/>
      <c r="I9" s="174"/>
      <c r="J9" s="11"/>
      <c r="K9" s="11"/>
      <c r="N9" s="14"/>
      <c r="O9" s="173"/>
      <c r="P9" s="173"/>
    </row>
    <row r="10" spans="1:17" customFormat="1" ht="37.5" customHeight="1" x14ac:dyDescent="0.4">
      <c r="A10" s="133" t="s">
        <v>12</v>
      </c>
      <c r="B10" s="133"/>
      <c r="C10" s="174" t="str">
        <f>'1'!B12</f>
        <v>муниципальное образование город Краснодар</v>
      </c>
      <c r="D10" s="174"/>
      <c r="E10" s="174"/>
      <c r="F10" s="174"/>
      <c r="G10" s="174"/>
      <c r="H10" s="174"/>
      <c r="I10" s="174"/>
      <c r="J10" s="11"/>
      <c r="K10" s="11"/>
      <c r="N10" s="43" t="s">
        <v>11</v>
      </c>
      <c r="O10" s="173">
        <f>'1'!D11</f>
        <v>925</v>
      </c>
      <c r="P10" s="173"/>
    </row>
    <row r="11" spans="1:17" customFormat="1" ht="45.75" customHeight="1" x14ac:dyDescent="0.4">
      <c r="A11" s="133" t="s">
        <v>14</v>
      </c>
      <c r="B11" s="133"/>
      <c r="C11" s="195"/>
      <c r="D11" s="195"/>
      <c r="E11" s="195"/>
      <c r="F11" s="195"/>
      <c r="G11" s="195"/>
      <c r="H11" s="195"/>
      <c r="I11" s="195"/>
      <c r="J11" s="11"/>
      <c r="K11" s="11"/>
      <c r="N11" s="43" t="s">
        <v>13</v>
      </c>
      <c r="O11" s="188" t="str">
        <f>'1'!D12</f>
        <v>03701000001</v>
      </c>
      <c r="P11" s="173"/>
    </row>
    <row r="12" spans="1:17" x14ac:dyDescent="0.4">
      <c r="A12" s="4"/>
    </row>
    <row r="13" spans="1:17" x14ac:dyDescent="0.4">
      <c r="A13" s="132" t="s">
        <v>204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x14ac:dyDescent="0.4">
      <c r="A14" s="4"/>
    </row>
    <row r="15" spans="1:17" ht="63" customHeight="1" x14ac:dyDescent="0.4">
      <c r="A15" s="173" t="s">
        <v>169</v>
      </c>
      <c r="B15" s="173" t="s">
        <v>170</v>
      </c>
      <c r="C15" s="173" t="s">
        <v>174</v>
      </c>
      <c r="D15" s="173"/>
      <c r="E15" s="173" t="s">
        <v>27</v>
      </c>
      <c r="F15" s="173" t="s">
        <v>205</v>
      </c>
      <c r="G15" s="173" t="s">
        <v>206</v>
      </c>
      <c r="H15" s="173"/>
      <c r="I15" s="173"/>
      <c r="J15" s="173" t="s">
        <v>207</v>
      </c>
      <c r="K15" s="173"/>
      <c r="L15" s="173" t="s">
        <v>208</v>
      </c>
      <c r="M15" s="173"/>
      <c r="N15" s="173" t="s">
        <v>209</v>
      </c>
      <c r="O15" s="173" t="s">
        <v>210</v>
      </c>
      <c r="P15" s="173"/>
      <c r="Q15" s="173" t="s">
        <v>211</v>
      </c>
    </row>
    <row r="16" spans="1:17" ht="46.5" customHeight="1" x14ac:dyDescent="0.4">
      <c r="A16" s="173"/>
      <c r="B16" s="173"/>
      <c r="C16" s="173" t="s">
        <v>37</v>
      </c>
      <c r="D16" s="173" t="s">
        <v>38</v>
      </c>
      <c r="E16" s="173"/>
      <c r="F16" s="173"/>
      <c r="G16" s="173" t="s">
        <v>37</v>
      </c>
      <c r="H16" s="173" t="s">
        <v>5</v>
      </c>
      <c r="I16" s="173" t="s">
        <v>212</v>
      </c>
      <c r="J16" s="173" t="s">
        <v>213</v>
      </c>
      <c r="K16" s="173" t="s">
        <v>214</v>
      </c>
      <c r="L16" s="192" t="s">
        <v>395</v>
      </c>
      <c r="M16" s="173" t="s">
        <v>215</v>
      </c>
      <c r="N16" s="173"/>
      <c r="O16" s="192" t="s">
        <v>177</v>
      </c>
      <c r="P16" s="192" t="s">
        <v>396</v>
      </c>
      <c r="Q16" s="173"/>
    </row>
    <row r="17" spans="1:17" x14ac:dyDescent="0.4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93"/>
      <c r="M17" s="173"/>
      <c r="N17" s="173"/>
      <c r="O17" s="193"/>
      <c r="P17" s="193"/>
      <c r="Q17" s="173"/>
    </row>
    <row r="18" spans="1:17" x14ac:dyDescent="0.4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94"/>
      <c r="M18" s="173"/>
      <c r="N18" s="173"/>
      <c r="O18" s="194"/>
      <c r="P18" s="194"/>
      <c r="Q18" s="173"/>
    </row>
    <row r="19" spans="1:17" x14ac:dyDescent="0.4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</row>
    <row r="20" spans="1:17" ht="45" customHeight="1" x14ac:dyDescent="0.4">
      <c r="A20" s="44" t="s">
        <v>391</v>
      </c>
      <c r="B20" s="18" t="s">
        <v>40</v>
      </c>
      <c r="C20" s="18" t="s">
        <v>40</v>
      </c>
      <c r="D20" s="18" t="s">
        <v>40</v>
      </c>
      <c r="E20" s="18">
        <v>1000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x14ac:dyDescent="0.4">
      <c r="A21" s="23" t="s">
        <v>90</v>
      </c>
      <c r="B21" s="24"/>
      <c r="C21" s="24"/>
      <c r="D21" s="24"/>
      <c r="E21" s="18">
        <v>1001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52.5" customHeight="1" x14ac:dyDescent="0.4">
      <c r="A23" s="44" t="s">
        <v>392</v>
      </c>
      <c r="B23" s="18" t="s">
        <v>40</v>
      </c>
      <c r="C23" s="18" t="s">
        <v>40</v>
      </c>
      <c r="D23" s="18" t="s">
        <v>40</v>
      </c>
      <c r="E23" s="18">
        <v>2000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x14ac:dyDescent="0.4">
      <c r="A24" s="23" t="s">
        <v>90</v>
      </c>
      <c r="B24" s="24"/>
      <c r="C24" s="24"/>
      <c r="D24" s="24"/>
      <c r="E24" s="18">
        <v>2001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x14ac:dyDescent="0.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79.5" customHeight="1" x14ac:dyDescent="0.4">
      <c r="A26" s="23" t="s">
        <v>182</v>
      </c>
      <c r="B26" s="18" t="s">
        <v>40</v>
      </c>
      <c r="C26" s="18" t="s">
        <v>40</v>
      </c>
      <c r="D26" s="18" t="s">
        <v>40</v>
      </c>
      <c r="E26" s="18">
        <v>3000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4">
      <c r="A27" s="23" t="s">
        <v>90</v>
      </c>
      <c r="B27" s="24"/>
      <c r="C27" s="24"/>
      <c r="D27" s="24"/>
      <c r="E27" s="18">
        <v>3001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80.5" customHeight="1" x14ac:dyDescent="0.4">
      <c r="A29" s="23" t="s">
        <v>183</v>
      </c>
      <c r="B29" s="18" t="s">
        <v>40</v>
      </c>
      <c r="C29" s="18" t="s">
        <v>40</v>
      </c>
      <c r="D29" s="18" t="s">
        <v>40</v>
      </c>
      <c r="E29" s="18">
        <v>4000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x14ac:dyDescent="0.4">
      <c r="A30" s="23" t="s">
        <v>90</v>
      </c>
      <c r="B30" s="24"/>
      <c r="C30" s="24"/>
      <c r="D30" s="24"/>
      <c r="E30" s="18">
        <v>4001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x14ac:dyDescent="0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54" x14ac:dyDescent="0.4">
      <c r="A32" s="23" t="s">
        <v>184</v>
      </c>
      <c r="B32" s="18" t="s">
        <v>40</v>
      </c>
      <c r="C32" s="18" t="s">
        <v>40</v>
      </c>
      <c r="D32" s="18" t="s">
        <v>40</v>
      </c>
      <c r="E32" s="18">
        <v>5000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4">
      <c r="A33" s="23" t="s">
        <v>90</v>
      </c>
      <c r="B33" s="24"/>
      <c r="C33" s="24"/>
      <c r="D33" s="24"/>
      <c r="E33" s="18">
        <v>5001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x14ac:dyDescent="0.4">
      <c r="A35" s="141" t="s">
        <v>39</v>
      </c>
      <c r="B35" s="141"/>
      <c r="C35" s="141"/>
      <c r="D35" s="141"/>
      <c r="E35" s="18">
        <v>9000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x14ac:dyDescent="0.4">
      <c r="A36" s="4"/>
    </row>
    <row r="37" spans="1:17" x14ac:dyDescent="0.4">
      <c r="A37" s="132" t="s">
        <v>216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x14ac:dyDescent="0.4">
      <c r="A38" s="4"/>
    </row>
    <row r="39" spans="1:17" ht="70.5" customHeight="1" x14ac:dyDescent="0.4">
      <c r="A39" s="173" t="s">
        <v>169</v>
      </c>
      <c r="B39" s="173" t="s">
        <v>170</v>
      </c>
      <c r="C39" s="173" t="s">
        <v>174</v>
      </c>
      <c r="D39" s="173"/>
      <c r="E39" s="173" t="s">
        <v>27</v>
      </c>
      <c r="F39" s="173" t="s">
        <v>205</v>
      </c>
      <c r="G39" s="173" t="s">
        <v>206</v>
      </c>
      <c r="H39" s="173"/>
      <c r="I39" s="173"/>
      <c r="J39" s="173" t="s">
        <v>217</v>
      </c>
      <c r="K39" s="173" t="s">
        <v>208</v>
      </c>
      <c r="L39" s="173"/>
      <c r="M39" s="173"/>
      <c r="N39" s="192" t="s">
        <v>399</v>
      </c>
      <c r="O39" s="173" t="s">
        <v>218</v>
      </c>
      <c r="P39" s="173"/>
      <c r="Q39" s="173" t="s">
        <v>211</v>
      </c>
    </row>
    <row r="40" spans="1:17" x14ac:dyDescent="0.4">
      <c r="A40" s="173"/>
      <c r="B40" s="173"/>
      <c r="C40" s="173" t="s">
        <v>37</v>
      </c>
      <c r="D40" s="173" t="s">
        <v>38</v>
      </c>
      <c r="E40" s="173"/>
      <c r="F40" s="173"/>
      <c r="G40" s="173" t="s">
        <v>37</v>
      </c>
      <c r="H40" s="173" t="s">
        <v>5</v>
      </c>
      <c r="I40" s="173" t="s">
        <v>212</v>
      </c>
      <c r="J40" s="173"/>
      <c r="K40" s="192" t="s">
        <v>397</v>
      </c>
      <c r="L40" s="173" t="s">
        <v>219</v>
      </c>
      <c r="M40" s="192" t="s">
        <v>398</v>
      </c>
      <c r="N40" s="193"/>
      <c r="O40" s="192" t="s">
        <v>400</v>
      </c>
      <c r="P40" s="192" t="s">
        <v>396</v>
      </c>
      <c r="Q40" s="173"/>
    </row>
    <row r="41" spans="1:17" ht="56.25" customHeight="1" x14ac:dyDescent="0.4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93"/>
      <c r="L41" s="173"/>
      <c r="M41" s="193"/>
      <c r="N41" s="193"/>
      <c r="O41" s="193"/>
      <c r="P41" s="193"/>
      <c r="Q41" s="173"/>
    </row>
    <row r="42" spans="1:17" x14ac:dyDescent="0.4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4"/>
      <c r="L42" s="192"/>
      <c r="M42" s="194"/>
      <c r="N42" s="194"/>
      <c r="O42" s="194"/>
      <c r="P42" s="194"/>
      <c r="Q42" s="192"/>
    </row>
    <row r="43" spans="1:17" x14ac:dyDescent="0.4">
      <c r="A43" s="18">
        <v>1</v>
      </c>
      <c r="B43" s="18">
        <v>2</v>
      </c>
      <c r="C43" s="18">
        <v>4</v>
      </c>
      <c r="D43" s="18">
        <v>5</v>
      </c>
      <c r="E43" s="18">
        <v>6</v>
      </c>
      <c r="F43" s="18">
        <v>7</v>
      </c>
      <c r="G43" s="18">
        <v>8</v>
      </c>
      <c r="H43" s="18">
        <v>9</v>
      </c>
      <c r="I43" s="18">
        <v>10</v>
      </c>
      <c r="J43" s="18">
        <v>11</v>
      </c>
      <c r="K43" s="18">
        <v>12</v>
      </c>
      <c r="L43" s="18">
        <v>13</v>
      </c>
      <c r="M43" s="18">
        <v>14</v>
      </c>
      <c r="N43" s="18">
        <v>15</v>
      </c>
      <c r="O43" s="18">
        <v>16</v>
      </c>
      <c r="P43" s="18">
        <v>17</v>
      </c>
      <c r="Q43" s="18">
        <v>18</v>
      </c>
    </row>
    <row r="44" spans="1:17" ht="36" x14ac:dyDescent="0.4">
      <c r="A44" s="44" t="s">
        <v>391</v>
      </c>
      <c r="B44" s="18" t="s">
        <v>40</v>
      </c>
      <c r="C44" s="18" t="s">
        <v>40</v>
      </c>
      <c r="D44" s="18" t="s">
        <v>40</v>
      </c>
      <c r="E44" s="18">
        <v>1000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4">
      <c r="A45" s="23" t="s">
        <v>90</v>
      </c>
      <c r="B45" s="24"/>
      <c r="C45" s="24"/>
      <c r="D45" s="24"/>
      <c r="E45" s="18">
        <v>1001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36" x14ac:dyDescent="0.4">
      <c r="A47" s="44" t="s">
        <v>392</v>
      </c>
      <c r="B47" s="18" t="s">
        <v>40</v>
      </c>
      <c r="C47" s="18" t="s">
        <v>40</v>
      </c>
      <c r="D47" s="18" t="s">
        <v>40</v>
      </c>
      <c r="E47" s="18">
        <v>2000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x14ac:dyDescent="0.4">
      <c r="A48" s="23" t="s">
        <v>90</v>
      </c>
      <c r="B48" s="24"/>
      <c r="C48" s="24"/>
      <c r="D48" s="24"/>
      <c r="E48" s="18">
        <v>2001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x14ac:dyDescent="0.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72" x14ac:dyDescent="0.4">
      <c r="A50" s="23" t="s">
        <v>182</v>
      </c>
      <c r="B50" s="18" t="s">
        <v>40</v>
      </c>
      <c r="C50" s="18" t="s">
        <v>40</v>
      </c>
      <c r="D50" s="18" t="s">
        <v>40</v>
      </c>
      <c r="E50" s="18">
        <v>3000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x14ac:dyDescent="0.4">
      <c r="A51" s="23" t="s">
        <v>90</v>
      </c>
      <c r="B51" s="24"/>
      <c r="C51" s="24"/>
      <c r="D51" s="24"/>
      <c r="E51" s="18">
        <v>3001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x14ac:dyDescent="0.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72" x14ac:dyDescent="0.4">
      <c r="A53" s="23" t="s">
        <v>183</v>
      </c>
      <c r="B53" s="18" t="s">
        <v>40</v>
      </c>
      <c r="C53" s="18" t="s">
        <v>40</v>
      </c>
      <c r="D53" s="18" t="s">
        <v>40</v>
      </c>
      <c r="E53" s="18">
        <v>4000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x14ac:dyDescent="0.4">
      <c r="A54" s="23" t="s">
        <v>90</v>
      </c>
      <c r="B54" s="24"/>
      <c r="C54" s="24"/>
      <c r="D54" s="24"/>
      <c r="E54" s="18">
        <v>4001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x14ac:dyDescent="0.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54" x14ac:dyDescent="0.4">
      <c r="A56" s="23" t="s">
        <v>184</v>
      </c>
      <c r="B56" s="18" t="s">
        <v>40</v>
      </c>
      <c r="C56" s="18" t="s">
        <v>40</v>
      </c>
      <c r="D56" s="18" t="s">
        <v>40</v>
      </c>
      <c r="E56" s="18">
        <v>5000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x14ac:dyDescent="0.4">
      <c r="A57" s="23" t="s">
        <v>90</v>
      </c>
      <c r="B57" s="24"/>
      <c r="C57" s="24"/>
      <c r="D57" s="24"/>
      <c r="E57" s="18">
        <v>5001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x14ac:dyDescent="0.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x14ac:dyDescent="0.4">
      <c r="A59" s="141" t="s">
        <v>39</v>
      </c>
      <c r="B59" s="141"/>
      <c r="C59" s="141"/>
      <c r="D59" s="141"/>
      <c r="E59" s="18">
        <v>9000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x14ac:dyDescent="0.4">
      <c r="A60" s="4"/>
    </row>
    <row r="61" spans="1:17" customFormat="1" ht="18.75" customHeight="1" x14ac:dyDescent="0.35">
      <c r="A61" s="204"/>
      <c r="B61" s="204"/>
      <c r="C61" s="2"/>
      <c r="D61" s="65"/>
      <c r="E61" s="65"/>
      <c r="F61" s="73"/>
      <c r="G61" s="73"/>
      <c r="H61" s="73"/>
      <c r="I61" s="73"/>
    </row>
    <row r="62" spans="1:17" customFormat="1" ht="44.5" customHeight="1" x14ac:dyDescent="0.45">
      <c r="A62" s="182" t="str">
        <f>'1'!A38</f>
        <v>Руководитель (уполномоченное лицо) Учреждения</v>
      </c>
      <c r="B62" s="182"/>
      <c r="C62" s="11"/>
      <c r="D62" s="64" t="s">
        <v>439</v>
      </c>
      <c r="E62" s="62"/>
      <c r="F62" s="64"/>
      <c r="G62" s="72"/>
      <c r="H62" s="64" t="s">
        <v>430</v>
      </c>
      <c r="I62" s="73"/>
    </row>
    <row r="63" spans="1:17" customFormat="1" ht="31.75" customHeight="1" x14ac:dyDescent="0.45">
      <c r="A63" s="6"/>
      <c r="B63" s="5"/>
      <c r="C63" s="11"/>
      <c r="D63" s="65" t="s">
        <v>20</v>
      </c>
      <c r="E63" s="65"/>
      <c r="F63" s="65" t="s">
        <v>50</v>
      </c>
      <c r="G63" s="75"/>
      <c r="H63" s="65" t="s">
        <v>21</v>
      </c>
      <c r="I63" s="73"/>
    </row>
    <row r="64" spans="1:17" customFormat="1" ht="36" x14ac:dyDescent="0.45">
      <c r="A64" s="8" t="str">
        <f>'1'!A40</f>
        <v>Исполнитель</v>
      </c>
      <c r="B64" s="5"/>
      <c r="C64" s="11"/>
      <c r="D64" s="64" t="s">
        <v>437</v>
      </c>
      <c r="E64" s="62"/>
      <c r="F64" s="64" t="s">
        <v>431</v>
      </c>
      <c r="G64" s="72"/>
      <c r="H64" s="64" t="s">
        <v>432</v>
      </c>
      <c r="I64" s="73"/>
    </row>
    <row r="65" spans="1:19" customFormat="1" ht="31" x14ac:dyDescent="0.45">
      <c r="A65" s="6"/>
      <c r="B65" s="5"/>
      <c r="C65" s="11"/>
      <c r="D65" s="65" t="s">
        <v>20</v>
      </c>
      <c r="E65" s="65"/>
      <c r="F65" s="65" t="s">
        <v>51</v>
      </c>
      <c r="G65" s="75"/>
      <c r="H65" s="65" t="s">
        <v>23</v>
      </c>
      <c r="I65" s="75"/>
    </row>
    <row r="66" spans="1:19" customFormat="1" ht="18.5" x14ac:dyDescent="0.45">
      <c r="A66" s="10"/>
      <c r="B66" s="5"/>
      <c r="C66" s="5"/>
      <c r="D66" s="72"/>
      <c r="E66" s="72"/>
      <c r="F66" s="72"/>
      <c r="G66" s="72"/>
      <c r="H66" s="72"/>
      <c r="I66" s="73"/>
    </row>
    <row r="67" spans="1:19" customFormat="1" x14ac:dyDescent="0.4">
      <c r="A67" s="10" t="str">
        <f>'1'!A42</f>
        <v>"____"_______________ 20____г.</v>
      </c>
      <c r="B67" s="11"/>
      <c r="C67" s="11"/>
      <c r="D67" s="71"/>
      <c r="E67" s="71"/>
      <c r="F67" s="71"/>
      <c r="G67" s="71"/>
      <c r="H67" s="71"/>
      <c r="I67" s="7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4">
      <c r="A68" s="4"/>
      <c r="D68" s="71"/>
      <c r="E68" s="71"/>
      <c r="F68" s="71"/>
      <c r="G68" s="71"/>
      <c r="H68" s="71"/>
      <c r="I68" s="71"/>
    </row>
  </sheetData>
  <mergeCells count="71">
    <mergeCell ref="P40:P42"/>
    <mergeCell ref="M40:M42"/>
    <mergeCell ref="N39:N42"/>
    <mergeCell ref="O40:O42"/>
    <mergeCell ref="A11:B11"/>
    <mergeCell ref="C11:I11"/>
    <mergeCell ref="O11:P11"/>
    <mergeCell ref="H40:H42"/>
    <mergeCell ref="I40:I42"/>
    <mergeCell ref="L40:L42"/>
    <mergeCell ref="J16:J18"/>
    <mergeCell ref="K16:K18"/>
    <mergeCell ref="L16:L18"/>
    <mergeCell ref="K40:K42"/>
    <mergeCell ref="G39:I39"/>
    <mergeCell ref="C16:C18"/>
    <mergeCell ref="C10:I10"/>
    <mergeCell ref="O10:P10"/>
    <mergeCell ref="A6:B6"/>
    <mergeCell ref="C6:I6"/>
    <mergeCell ref="O6:P6"/>
    <mergeCell ref="A7:B7"/>
    <mergeCell ref="C7:I7"/>
    <mergeCell ref="O7:P7"/>
    <mergeCell ref="C8:I8"/>
    <mergeCell ref="O8:P8"/>
    <mergeCell ref="A9:B9"/>
    <mergeCell ref="C9:I9"/>
    <mergeCell ref="O9:P9"/>
    <mergeCell ref="A59:D59"/>
    <mergeCell ref="A1:Q1"/>
    <mergeCell ref="A13:Q13"/>
    <mergeCell ref="A37:Q37"/>
    <mergeCell ref="A61:B61"/>
    <mergeCell ref="O3:P3"/>
    <mergeCell ref="O4:P4"/>
    <mergeCell ref="O5:P5"/>
    <mergeCell ref="J39:J42"/>
    <mergeCell ref="K39:M39"/>
    <mergeCell ref="O39:P39"/>
    <mergeCell ref="Q39:Q42"/>
    <mergeCell ref="C40:C42"/>
    <mergeCell ref="D40:D42"/>
    <mergeCell ref="G40:G42"/>
    <mergeCell ref="A10:B10"/>
    <mergeCell ref="A39:A42"/>
    <mergeCell ref="B39:B42"/>
    <mergeCell ref="C39:D39"/>
    <mergeCell ref="E39:E42"/>
    <mergeCell ref="F39:F42"/>
    <mergeCell ref="L15:M15"/>
    <mergeCell ref="D16:D18"/>
    <mergeCell ref="G16:G18"/>
    <mergeCell ref="H16:H18"/>
    <mergeCell ref="I16:I18"/>
    <mergeCell ref="A3:M3"/>
    <mergeCell ref="A62:B62"/>
    <mergeCell ref="N15:N18"/>
    <mergeCell ref="O15:P15"/>
    <mergeCell ref="Q15:Q18"/>
    <mergeCell ref="M16:M18"/>
    <mergeCell ref="A35:D35"/>
    <mergeCell ref="A15:A18"/>
    <mergeCell ref="B15:B18"/>
    <mergeCell ref="C15:D15"/>
    <mergeCell ref="O16:O18"/>
    <mergeCell ref="P16:P18"/>
    <mergeCell ref="E15:E18"/>
    <mergeCell ref="F15:F18"/>
    <mergeCell ref="G15:I15"/>
    <mergeCell ref="J15:K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55" zoomScaleNormal="55" workbookViewId="0">
      <selection activeCell="G12" sqref="G12"/>
    </sheetView>
  </sheetViews>
  <sheetFormatPr defaultColWidth="9.1796875" defaultRowHeight="18" x14ac:dyDescent="0.4"/>
  <cols>
    <col min="1" max="1" width="39" style="11" customWidth="1"/>
    <col min="2" max="3" width="12.7265625" style="11" customWidth="1"/>
    <col min="4" max="4" width="16.54296875" style="11" customWidth="1"/>
    <col min="5" max="5" width="12.7265625" style="11" customWidth="1"/>
    <col min="6" max="6" width="15.453125" style="11" customWidth="1"/>
    <col min="7" max="10" width="12.7265625" style="11" customWidth="1"/>
    <col min="11" max="11" width="13.26953125" style="11" customWidth="1"/>
    <col min="12" max="12" width="17.1796875" style="11" customWidth="1"/>
    <col min="13" max="13" width="16.7265625" style="11" customWidth="1"/>
    <col min="14" max="15" width="12.7265625" style="11" customWidth="1"/>
    <col min="16" max="16384" width="9.1796875" style="11"/>
  </cols>
  <sheetData>
    <row r="1" spans="1:16" x14ac:dyDescent="0.4">
      <c r="A1" s="175" t="s">
        <v>226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6" x14ac:dyDescent="0.4">
      <c r="A2" s="4"/>
    </row>
    <row r="3" spans="1:16" s="5" customFormat="1" ht="18.75" customHeight="1" x14ac:dyDescent="0.45">
      <c r="A3" s="134" t="s">
        <v>472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N3" s="184" t="s">
        <v>2</v>
      </c>
      <c r="O3" s="185"/>
      <c r="P3" s="11"/>
    </row>
    <row r="4" spans="1:16" s="5" customFormat="1" ht="18.5" x14ac:dyDescent="0.45">
      <c r="A4" s="6"/>
      <c r="B4" s="11"/>
      <c r="C4" s="11"/>
      <c r="D4" s="11"/>
      <c r="E4" s="11"/>
      <c r="G4" s="11"/>
      <c r="H4" s="6"/>
      <c r="J4" s="11"/>
      <c r="K4" s="11"/>
      <c r="M4" s="29" t="s">
        <v>3</v>
      </c>
      <c r="N4" s="177">
        <f>'1'!D5</f>
        <v>45292</v>
      </c>
      <c r="O4" s="173"/>
      <c r="P4" s="11"/>
    </row>
    <row r="5" spans="1:16" s="5" customFormat="1" ht="36" x14ac:dyDescent="0.45">
      <c r="A5" s="6"/>
      <c r="B5" s="11"/>
      <c r="C5" s="11"/>
      <c r="D5" s="11"/>
      <c r="E5" s="11"/>
      <c r="H5" s="6"/>
      <c r="J5" s="11"/>
      <c r="K5" s="11"/>
      <c r="M5" s="29" t="s">
        <v>4</v>
      </c>
      <c r="N5" s="188" t="str">
        <f>'1'!D6</f>
        <v>033Э8797</v>
      </c>
      <c r="O5" s="173"/>
      <c r="P5" s="11"/>
    </row>
    <row r="6" spans="1:16" s="5" customFormat="1" ht="60" customHeight="1" x14ac:dyDescent="0.45">
      <c r="A6" s="133" t="s">
        <v>6</v>
      </c>
      <c r="B6" s="133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174"/>
      <c r="G6" s="174"/>
      <c r="H6" s="174"/>
      <c r="I6" s="174"/>
      <c r="J6" s="11"/>
      <c r="K6" s="11"/>
      <c r="M6" s="29" t="s">
        <v>5</v>
      </c>
      <c r="N6" s="205">
        <f>'1'!D7</f>
        <v>2308038770</v>
      </c>
      <c r="O6" s="205"/>
      <c r="P6" s="11"/>
    </row>
    <row r="7" spans="1:16" s="5" customFormat="1" ht="18.5" x14ac:dyDescent="0.45">
      <c r="A7" s="133" t="s">
        <v>8</v>
      </c>
      <c r="B7" s="133"/>
      <c r="C7" s="189" t="str">
        <f>'1'!B9</f>
        <v>03</v>
      </c>
      <c r="D7" s="189"/>
      <c r="E7" s="189"/>
      <c r="F7" s="189"/>
      <c r="G7" s="189"/>
      <c r="H7" s="189"/>
      <c r="I7" s="189"/>
      <c r="J7" s="11"/>
      <c r="K7" s="11"/>
      <c r="M7" s="29" t="s">
        <v>7</v>
      </c>
      <c r="N7" s="173">
        <f>'1'!D8</f>
        <v>230801001</v>
      </c>
      <c r="O7" s="173"/>
      <c r="P7" s="11"/>
    </row>
    <row r="8" spans="1:16" s="5" customFormat="1" ht="18.5" x14ac:dyDescent="0.45">
      <c r="A8" s="30"/>
      <c r="B8" s="36"/>
      <c r="C8" s="179" t="s">
        <v>9</v>
      </c>
      <c r="D8" s="179"/>
      <c r="E8" s="179"/>
      <c r="F8" s="179"/>
      <c r="G8" s="179"/>
      <c r="H8" s="179"/>
      <c r="I8" s="179"/>
      <c r="J8" s="11"/>
      <c r="K8" s="11"/>
      <c r="M8" s="14"/>
      <c r="N8" s="173"/>
      <c r="O8" s="173"/>
      <c r="P8" s="11"/>
    </row>
    <row r="9" spans="1:16" s="5" customFormat="1" ht="38.25" customHeight="1" x14ac:dyDescent="0.45">
      <c r="A9" s="133" t="s">
        <v>10</v>
      </c>
      <c r="B9" s="133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174"/>
      <c r="G9" s="174"/>
      <c r="H9" s="174"/>
      <c r="I9" s="174"/>
      <c r="J9" s="11"/>
      <c r="K9" s="11"/>
      <c r="M9" s="14"/>
      <c r="N9" s="173"/>
      <c r="O9" s="173"/>
      <c r="P9" s="11"/>
    </row>
    <row r="10" spans="1:16" s="5" customFormat="1" ht="18.5" x14ac:dyDescent="0.45">
      <c r="A10" s="133" t="s">
        <v>12</v>
      </c>
      <c r="B10" s="133"/>
      <c r="C10" s="189" t="str">
        <f>'1'!B12</f>
        <v>муниципальное образование город Краснодар</v>
      </c>
      <c r="D10" s="189"/>
      <c r="E10" s="189"/>
      <c r="F10" s="189"/>
      <c r="G10" s="189"/>
      <c r="H10" s="189"/>
      <c r="I10" s="189"/>
      <c r="J10" s="11"/>
      <c r="K10" s="11"/>
      <c r="M10" s="43" t="s">
        <v>11</v>
      </c>
      <c r="N10" s="173">
        <f>'1'!D11</f>
        <v>925</v>
      </c>
      <c r="O10" s="173"/>
      <c r="P10" s="11"/>
    </row>
    <row r="11" spans="1:16" s="5" customFormat="1" ht="18.5" x14ac:dyDescent="0.45">
      <c r="A11" s="133" t="s">
        <v>14</v>
      </c>
      <c r="B11" s="133"/>
      <c r="C11" s="206"/>
      <c r="D11" s="206"/>
      <c r="E11" s="206"/>
      <c r="F11" s="206"/>
      <c r="G11" s="206"/>
      <c r="H11" s="206"/>
      <c r="I11" s="206"/>
      <c r="J11" s="11"/>
      <c r="K11" s="11"/>
      <c r="M11" s="43" t="s">
        <v>13</v>
      </c>
      <c r="N11" s="188" t="str">
        <f>'1'!D12</f>
        <v>03701000001</v>
      </c>
      <c r="O11" s="173"/>
      <c r="P11" s="11"/>
    </row>
    <row r="12" spans="1:16" x14ac:dyDescent="0.4">
      <c r="A12" s="4"/>
    </row>
    <row r="13" spans="1:16" x14ac:dyDescent="0.4">
      <c r="A13" s="4"/>
    </row>
    <row r="14" spans="1:16" ht="78.75" customHeight="1" x14ac:dyDescent="0.4">
      <c r="A14" s="173" t="s">
        <v>169</v>
      </c>
      <c r="B14" s="173" t="s">
        <v>170</v>
      </c>
      <c r="C14" s="173" t="s">
        <v>174</v>
      </c>
      <c r="D14" s="173"/>
      <c r="E14" s="173" t="s">
        <v>27</v>
      </c>
      <c r="F14" s="173" t="s">
        <v>220</v>
      </c>
      <c r="G14" s="173" t="s">
        <v>221</v>
      </c>
      <c r="H14" s="173"/>
      <c r="I14" s="173"/>
      <c r="J14" s="173" t="s">
        <v>207</v>
      </c>
      <c r="K14" s="173"/>
      <c r="L14" s="28" t="s">
        <v>222</v>
      </c>
      <c r="M14" s="173" t="s">
        <v>218</v>
      </c>
      <c r="N14" s="173"/>
      <c r="O14" s="173" t="s">
        <v>224</v>
      </c>
    </row>
    <row r="15" spans="1:16" ht="87.75" customHeight="1" x14ac:dyDescent="0.4">
      <c r="A15" s="173"/>
      <c r="B15" s="173"/>
      <c r="C15" s="173" t="s">
        <v>37</v>
      </c>
      <c r="D15" s="173" t="s">
        <v>38</v>
      </c>
      <c r="E15" s="173"/>
      <c r="F15" s="173"/>
      <c r="G15" s="173" t="s">
        <v>37</v>
      </c>
      <c r="H15" s="173" t="s">
        <v>5</v>
      </c>
      <c r="I15" s="173" t="s">
        <v>212</v>
      </c>
      <c r="J15" s="173" t="s">
        <v>213</v>
      </c>
      <c r="K15" s="173" t="s">
        <v>214</v>
      </c>
      <c r="L15" s="192" t="s">
        <v>223</v>
      </c>
      <c r="M15" s="192" t="s">
        <v>400</v>
      </c>
      <c r="N15" s="192" t="s">
        <v>396</v>
      </c>
      <c r="O15" s="173"/>
    </row>
    <row r="16" spans="1:16" x14ac:dyDescent="0.4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93"/>
      <c r="M16" s="193"/>
      <c r="N16" s="193"/>
      <c r="O16" s="173"/>
    </row>
    <row r="17" spans="1:15" x14ac:dyDescent="0.4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94"/>
      <c r="M17" s="194"/>
      <c r="N17" s="194"/>
      <c r="O17" s="173"/>
    </row>
    <row r="18" spans="1:15" x14ac:dyDescent="0.4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  <c r="M18" s="28">
        <v>13</v>
      </c>
      <c r="N18" s="28">
        <v>14</v>
      </c>
      <c r="O18" s="28">
        <v>15</v>
      </c>
    </row>
    <row r="19" spans="1:15" x14ac:dyDescent="0.4">
      <c r="A19" s="44" t="s">
        <v>391</v>
      </c>
      <c r="B19" s="31"/>
      <c r="C19" s="31"/>
      <c r="D19" s="31"/>
      <c r="E19" s="28">
        <v>1000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4">
      <c r="A20" s="40" t="s">
        <v>90</v>
      </c>
      <c r="B20" s="31"/>
      <c r="C20" s="31"/>
      <c r="D20" s="31"/>
      <c r="E20" s="28">
        <v>1001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4">
      <c r="A22" s="44" t="s">
        <v>392</v>
      </c>
      <c r="B22" s="31"/>
      <c r="C22" s="31"/>
      <c r="D22" s="31"/>
      <c r="E22" s="28">
        <v>2000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4">
      <c r="A23" s="40" t="s">
        <v>90</v>
      </c>
      <c r="B23" s="31"/>
      <c r="C23" s="31"/>
      <c r="D23" s="31"/>
      <c r="E23" s="28">
        <v>2001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36" x14ac:dyDescent="0.4">
      <c r="A25" s="40" t="s">
        <v>182</v>
      </c>
      <c r="B25" s="31"/>
      <c r="C25" s="31"/>
      <c r="D25" s="31"/>
      <c r="E25" s="28">
        <v>3000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4">
      <c r="A26" s="40" t="s">
        <v>90</v>
      </c>
      <c r="B26" s="31"/>
      <c r="C26" s="31"/>
      <c r="D26" s="31"/>
      <c r="E26" s="28">
        <v>3001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36" x14ac:dyDescent="0.4">
      <c r="A28" s="40" t="s">
        <v>183</v>
      </c>
      <c r="B28" s="31"/>
      <c r="C28" s="31"/>
      <c r="D28" s="31"/>
      <c r="E28" s="28">
        <v>4000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4">
      <c r="A29" s="40" t="s">
        <v>90</v>
      </c>
      <c r="B29" s="31"/>
      <c r="C29" s="31"/>
      <c r="D29" s="31"/>
      <c r="E29" s="28">
        <v>4001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36" x14ac:dyDescent="0.4">
      <c r="A31" s="40" t="s">
        <v>184</v>
      </c>
      <c r="B31" s="31"/>
      <c r="C31" s="31"/>
      <c r="D31" s="31"/>
      <c r="E31" s="28">
        <v>5000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x14ac:dyDescent="0.4">
      <c r="A32" s="40" t="s">
        <v>90</v>
      </c>
      <c r="B32" s="31"/>
      <c r="C32" s="31"/>
      <c r="D32" s="31"/>
      <c r="E32" s="28">
        <v>5001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9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9" x14ac:dyDescent="0.4">
      <c r="A34" s="141" t="s">
        <v>225</v>
      </c>
      <c r="B34" s="141"/>
      <c r="C34" s="141"/>
      <c r="D34" s="141"/>
      <c r="E34" s="28">
        <v>9000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9" x14ac:dyDescent="0.4">
      <c r="A35" s="4"/>
    </row>
    <row r="36" spans="1:19" s="5" customFormat="1" ht="47.25" customHeight="1" x14ac:dyDescent="0.45">
      <c r="A36" s="133"/>
      <c r="B36" s="133"/>
      <c r="C36" s="6"/>
      <c r="D36" s="6"/>
      <c r="E36" s="6"/>
    </row>
    <row r="37" spans="1:19" s="5" customFormat="1" ht="56.25" customHeight="1" x14ac:dyDescent="0.45">
      <c r="A37" s="133" t="str">
        <f>'1'!A38</f>
        <v>Руководитель (уполномоченное лицо) Учреждения</v>
      </c>
      <c r="B37" s="133"/>
      <c r="C37" s="11"/>
      <c r="D37" s="64" t="s">
        <v>439</v>
      </c>
      <c r="E37" s="6"/>
      <c r="F37" s="38"/>
      <c r="H37" s="146" t="s">
        <v>430</v>
      </c>
      <c r="I37" s="146"/>
    </row>
    <row r="38" spans="1:19" s="5" customFormat="1" ht="18.5" x14ac:dyDescent="0.45">
      <c r="A38" s="6"/>
      <c r="C38" s="11"/>
      <c r="D38" s="48" t="s">
        <v>20</v>
      </c>
      <c r="E38" s="2"/>
      <c r="F38" s="48" t="s">
        <v>50</v>
      </c>
      <c r="G38" s="52"/>
      <c r="H38" s="172" t="s">
        <v>21</v>
      </c>
      <c r="I38" s="172"/>
    </row>
    <row r="39" spans="1:19" s="5" customFormat="1" ht="35.15" customHeight="1" x14ac:dyDescent="0.45">
      <c r="A39" s="8" t="str">
        <f>'1'!A40</f>
        <v>Исполнитель</v>
      </c>
      <c r="C39" s="11"/>
      <c r="D39" s="64" t="s">
        <v>437</v>
      </c>
      <c r="E39" s="6"/>
      <c r="F39" s="38" t="s">
        <v>431</v>
      </c>
      <c r="H39" s="146" t="s">
        <v>432</v>
      </c>
      <c r="I39" s="146"/>
    </row>
    <row r="40" spans="1:19" s="5" customFormat="1" ht="31" x14ac:dyDescent="0.45">
      <c r="A40" s="6"/>
      <c r="C40" s="11"/>
      <c r="D40" s="48" t="s">
        <v>20</v>
      </c>
      <c r="E40" s="2"/>
      <c r="F40" s="48" t="s">
        <v>51</v>
      </c>
      <c r="G40" s="52"/>
      <c r="H40" s="172" t="s">
        <v>23</v>
      </c>
      <c r="I40" s="172"/>
    </row>
    <row r="41" spans="1:19" s="5" customFormat="1" ht="18.5" x14ac:dyDescent="0.45">
      <c r="A41" s="10"/>
    </row>
    <row r="42" spans="1:19" s="5" customFormat="1" ht="18.5" x14ac:dyDescent="0.45">
      <c r="A42" s="10" t="str">
        <f>'1'!A42</f>
        <v>"____"_______________ 20____г.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4">
      <c r="A43" s="4"/>
    </row>
  </sheetData>
  <mergeCells count="48">
    <mergeCell ref="H40:I40"/>
    <mergeCell ref="A6:B6"/>
    <mergeCell ref="C6:I6"/>
    <mergeCell ref="A7:B7"/>
    <mergeCell ref="C7:I7"/>
    <mergeCell ref="A34:D34"/>
    <mergeCell ref="C9:I9"/>
    <mergeCell ref="A10:B10"/>
    <mergeCell ref="C10:I10"/>
    <mergeCell ref="A11:B11"/>
    <mergeCell ref="C11:I11"/>
    <mergeCell ref="A14:A17"/>
    <mergeCell ref="B14:B17"/>
    <mergeCell ref="H39:I39"/>
    <mergeCell ref="C8:I8"/>
    <mergeCell ref="A9:B9"/>
    <mergeCell ref="C15:C17"/>
    <mergeCell ref="D15:D17"/>
    <mergeCell ref="G15:G17"/>
    <mergeCell ref="H15:H17"/>
    <mergeCell ref="I15:I17"/>
    <mergeCell ref="E14:E17"/>
    <mergeCell ref="F14:F17"/>
    <mergeCell ref="G14:I14"/>
    <mergeCell ref="N8:O8"/>
    <mergeCell ref="K15:K17"/>
    <mergeCell ref="L15:L17"/>
    <mergeCell ref="M15:M17"/>
    <mergeCell ref="N15:N17"/>
    <mergeCell ref="J14:K14"/>
    <mergeCell ref="M14:N14"/>
    <mergeCell ref="J15:J17"/>
    <mergeCell ref="A37:B37"/>
    <mergeCell ref="A1:O1"/>
    <mergeCell ref="A36:B36"/>
    <mergeCell ref="H37:I37"/>
    <mergeCell ref="H38:I38"/>
    <mergeCell ref="O14:O17"/>
    <mergeCell ref="N3:O3"/>
    <mergeCell ref="N4:O4"/>
    <mergeCell ref="N5:O5"/>
    <mergeCell ref="N6:O6"/>
    <mergeCell ref="N7:O7"/>
    <mergeCell ref="N9:O9"/>
    <mergeCell ref="N10:O10"/>
    <mergeCell ref="N11:O11"/>
    <mergeCell ref="A3:L3"/>
    <mergeCell ref="C14:D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zoomScale="55" zoomScaleNormal="55" workbookViewId="0">
      <selection activeCell="C133" sqref="C133"/>
    </sheetView>
  </sheetViews>
  <sheetFormatPr defaultColWidth="9.1796875" defaultRowHeight="18" x14ac:dyDescent="0.4"/>
  <cols>
    <col min="1" max="1" width="31.453125" style="11" customWidth="1"/>
    <col min="2" max="3" width="20.7265625" style="11" customWidth="1"/>
    <col min="4" max="4" width="24.54296875" style="11" customWidth="1"/>
    <col min="5" max="10" width="20.7265625" style="11" customWidth="1"/>
    <col min="11" max="14" width="15.81640625" style="11" customWidth="1"/>
    <col min="15" max="16384" width="9.1796875" style="11"/>
  </cols>
  <sheetData>
    <row r="1" spans="1:16" x14ac:dyDescent="0.4">
      <c r="A1" s="176" t="s">
        <v>368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6" x14ac:dyDescent="0.4">
      <c r="A2" s="4"/>
    </row>
    <row r="3" spans="1:16" s="5" customFormat="1" ht="18.75" customHeight="1" x14ac:dyDescent="0.45">
      <c r="A3" s="134" t="s">
        <v>472</v>
      </c>
      <c r="B3" s="134"/>
      <c r="C3" s="134"/>
      <c r="D3" s="134"/>
      <c r="E3" s="134"/>
      <c r="F3" s="134"/>
      <c r="G3" s="134"/>
      <c r="H3" s="134"/>
      <c r="I3" s="134"/>
      <c r="K3" s="184" t="s">
        <v>2</v>
      </c>
      <c r="L3" s="185"/>
      <c r="M3" s="11"/>
      <c r="N3" s="11"/>
      <c r="O3" s="11"/>
      <c r="P3" s="11"/>
    </row>
    <row r="4" spans="1:16" s="5" customFormat="1" ht="18.5" x14ac:dyDescent="0.45">
      <c r="A4" s="6"/>
      <c r="B4" s="11"/>
      <c r="C4" s="11"/>
      <c r="D4" s="11"/>
      <c r="E4" s="11"/>
      <c r="G4" s="11"/>
      <c r="H4" s="6"/>
      <c r="J4" s="29" t="s">
        <v>3</v>
      </c>
      <c r="K4" s="177">
        <f>'1'!D5</f>
        <v>45292</v>
      </c>
      <c r="L4" s="173"/>
      <c r="M4" s="11"/>
      <c r="N4" s="11"/>
      <c r="O4" s="11"/>
      <c r="P4" s="11"/>
    </row>
    <row r="5" spans="1:16" s="5" customFormat="1" ht="36" x14ac:dyDescent="0.45">
      <c r="A5" s="6"/>
      <c r="B5" s="11"/>
      <c r="C5" s="11"/>
      <c r="D5" s="11"/>
      <c r="E5" s="11"/>
      <c r="H5" s="6"/>
      <c r="J5" s="29" t="s">
        <v>4</v>
      </c>
      <c r="K5" s="188" t="str">
        <f>'1'!D6</f>
        <v>033Э8797</v>
      </c>
      <c r="L5" s="173"/>
      <c r="M5" s="11"/>
      <c r="N5" s="11"/>
      <c r="O5" s="11"/>
      <c r="P5" s="11"/>
    </row>
    <row r="6" spans="1:16" s="5" customFormat="1" ht="43.5" customHeight="1" x14ac:dyDescent="0.45">
      <c r="A6" s="133" t="s">
        <v>6</v>
      </c>
      <c r="B6" s="133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174"/>
      <c r="G6" s="174"/>
      <c r="H6" s="174"/>
      <c r="I6" s="174"/>
      <c r="J6" s="29" t="s">
        <v>5</v>
      </c>
      <c r="K6" s="173">
        <f>'1'!D7</f>
        <v>2308038770</v>
      </c>
      <c r="L6" s="173"/>
      <c r="M6" s="11"/>
      <c r="N6" s="11"/>
      <c r="O6" s="11"/>
      <c r="P6" s="11"/>
    </row>
    <row r="7" spans="1:16" s="5" customFormat="1" ht="18.5" x14ac:dyDescent="0.45">
      <c r="A7" s="133" t="s">
        <v>8</v>
      </c>
      <c r="B7" s="133"/>
      <c r="C7" s="189" t="str">
        <f>'1'!B9</f>
        <v>03</v>
      </c>
      <c r="D7" s="189"/>
      <c r="E7" s="189"/>
      <c r="F7" s="189"/>
      <c r="G7" s="189"/>
      <c r="H7" s="189"/>
      <c r="I7" s="189"/>
      <c r="J7" s="29" t="s">
        <v>7</v>
      </c>
      <c r="K7" s="173">
        <f>'1'!D8</f>
        <v>230801001</v>
      </c>
      <c r="L7" s="173"/>
      <c r="M7" s="11"/>
      <c r="N7" s="11"/>
      <c r="O7" s="11"/>
      <c r="P7" s="11"/>
    </row>
    <row r="8" spans="1:16" s="5" customFormat="1" ht="18.5" x14ac:dyDescent="0.45">
      <c r="A8" s="30"/>
      <c r="B8" s="36"/>
      <c r="C8" s="179" t="s">
        <v>9</v>
      </c>
      <c r="D8" s="179"/>
      <c r="E8" s="179"/>
      <c r="F8" s="179"/>
      <c r="G8" s="179"/>
      <c r="H8" s="179"/>
      <c r="I8" s="179"/>
      <c r="J8" s="14"/>
      <c r="K8" s="173"/>
      <c r="L8" s="173"/>
      <c r="M8" s="11"/>
      <c r="N8" s="11"/>
      <c r="O8" s="11"/>
      <c r="P8" s="11"/>
    </row>
    <row r="9" spans="1:16" s="5" customFormat="1" ht="18.5" x14ac:dyDescent="0.45">
      <c r="A9" s="133" t="s">
        <v>10</v>
      </c>
      <c r="B9" s="133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174"/>
      <c r="G9" s="174"/>
      <c r="H9" s="174"/>
      <c r="I9" s="174"/>
      <c r="J9" s="14"/>
      <c r="K9" s="173"/>
      <c r="L9" s="173"/>
      <c r="M9" s="11"/>
      <c r="N9" s="11"/>
      <c r="O9" s="11"/>
      <c r="P9" s="11"/>
    </row>
    <row r="10" spans="1:16" s="5" customFormat="1" ht="18.5" x14ac:dyDescent="0.45">
      <c r="A10" s="133" t="s">
        <v>12</v>
      </c>
      <c r="B10" s="133"/>
      <c r="C10" s="174" t="str">
        <f>'1'!B12</f>
        <v>муниципальное образование город Краснодар</v>
      </c>
      <c r="D10" s="174"/>
      <c r="E10" s="174"/>
      <c r="F10" s="174"/>
      <c r="G10" s="174"/>
      <c r="H10" s="174"/>
      <c r="I10" s="174"/>
      <c r="J10" s="43" t="s">
        <v>11</v>
      </c>
      <c r="K10" s="173">
        <f>'1'!D11</f>
        <v>925</v>
      </c>
      <c r="L10" s="173"/>
      <c r="M10" s="11"/>
      <c r="N10" s="11"/>
      <c r="O10" s="11"/>
      <c r="P10" s="11"/>
    </row>
    <row r="11" spans="1:16" s="5" customFormat="1" ht="18.5" x14ac:dyDescent="0.45">
      <c r="A11" s="133" t="s">
        <v>14</v>
      </c>
      <c r="B11" s="133"/>
      <c r="C11" s="195"/>
      <c r="D11" s="195"/>
      <c r="E11" s="195"/>
      <c r="F11" s="195"/>
      <c r="G11" s="195"/>
      <c r="H11" s="195"/>
      <c r="I11" s="195"/>
      <c r="J11" s="43" t="s">
        <v>13</v>
      </c>
      <c r="K11" s="188" t="str">
        <f>'1'!D12</f>
        <v>03701000001</v>
      </c>
      <c r="L11" s="173"/>
      <c r="M11" s="11"/>
      <c r="N11" s="11"/>
      <c r="O11" s="11"/>
      <c r="P11" s="11"/>
    </row>
    <row r="12" spans="1:16" x14ac:dyDescent="0.4">
      <c r="A12" s="4"/>
    </row>
    <row r="13" spans="1:16" x14ac:dyDescent="0.4">
      <c r="A13" s="132" t="s">
        <v>227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6" x14ac:dyDescent="0.4">
      <c r="A14" s="4"/>
    </row>
    <row r="15" spans="1:16" ht="28.5" customHeight="1" x14ac:dyDescent="0.4">
      <c r="A15" s="173" t="s">
        <v>228</v>
      </c>
      <c r="B15" s="173" t="s">
        <v>27</v>
      </c>
      <c r="C15" s="173" t="s">
        <v>229</v>
      </c>
      <c r="D15" s="173"/>
      <c r="E15" s="173"/>
      <c r="F15" s="173"/>
      <c r="G15" s="173"/>
      <c r="H15" s="173"/>
      <c r="I15" s="173"/>
      <c r="J15" s="173"/>
    </row>
    <row r="16" spans="1:16" x14ac:dyDescent="0.4">
      <c r="A16" s="173"/>
      <c r="B16" s="173"/>
      <c r="C16" s="173" t="s">
        <v>33</v>
      </c>
      <c r="D16" s="173" t="s">
        <v>90</v>
      </c>
      <c r="E16" s="173"/>
      <c r="F16" s="173"/>
      <c r="G16" s="173"/>
      <c r="H16" s="173"/>
      <c r="I16" s="173"/>
      <c r="J16" s="173"/>
    </row>
    <row r="17" spans="1:10" x14ac:dyDescent="0.4">
      <c r="A17" s="173"/>
      <c r="B17" s="173"/>
      <c r="C17" s="173"/>
      <c r="D17" s="173" t="s">
        <v>230</v>
      </c>
      <c r="E17" s="173" t="s">
        <v>231</v>
      </c>
      <c r="F17" s="173"/>
      <c r="G17" s="173"/>
      <c r="H17" s="173" t="s">
        <v>232</v>
      </c>
      <c r="I17" s="173"/>
      <c r="J17" s="173"/>
    </row>
    <row r="18" spans="1:10" ht="57.25" customHeight="1" x14ac:dyDescent="0.4">
      <c r="A18" s="173"/>
      <c r="B18" s="173"/>
      <c r="C18" s="173"/>
      <c r="D18" s="173"/>
      <c r="E18" s="173" t="s">
        <v>33</v>
      </c>
      <c r="F18" s="173" t="s">
        <v>90</v>
      </c>
      <c r="G18" s="173"/>
      <c r="H18" s="173" t="s">
        <v>233</v>
      </c>
      <c r="I18" s="173" t="s">
        <v>234</v>
      </c>
      <c r="J18" s="173"/>
    </row>
    <row r="19" spans="1:10" ht="36" x14ac:dyDescent="0.4">
      <c r="A19" s="173"/>
      <c r="B19" s="173"/>
      <c r="C19" s="173"/>
      <c r="D19" s="173"/>
      <c r="E19" s="173"/>
      <c r="F19" s="28" t="s">
        <v>235</v>
      </c>
      <c r="G19" s="28" t="s">
        <v>236</v>
      </c>
      <c r="H19" s="173"/>
      <c r="I19" s="28" t="s">
        <v>33</v>
      </c>
      <c r="J19" s="28" t="s">
        <v>237</v>
      </c>
    </row>
    <row r="20" spans="1:10" x14ac:dyDescent="0.4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</row>
    <row r="21" spans="1:10" ht="72" x14ac:dyDescent="0.4">
      <c r="A21" s="40" t="s">
        <v>238</v>
      </c>
      <c r="B21" s="28">
        <v>1000</v>
      </c>
      <c r="C21" s="31"/>
      <c r="D21" s="31"/>
      <c r="E21" s="31"/>
      <c r="F21" s="31"/>
      <c r="G21" s="31"/>
      <c r="H21" s="31"/>
      <c r="I21" s="31"/>
      <c r="J21" s="31"/>
    </row>
    <row r="22" spans="1:10" x14ac:dyDescent="0.4">
      <c r="A22" s="40" t="s">
        <v>90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36" x14ac:dyDescent="0.4">
      <c r="A23" s="40" t="s">
        <v>239</v>
      </c>
      <c r="B23" s="28">
        <v>1100</v>
      </c>
      <c r="C23" s="31"/>
      <c r="D23" s="31"/>
      <c r="E23" s="31"/>
      <c r="F23" s="31"/>
      <c r="G23" s="31"/>
      <c r="H23" s="31"/>
      <c r="I23" s="31"/>
      <c r="J23" s="31"/>
    </row>
    <row r="24" spans="1:10" x14ac:dyDescent="0.4">
      <c r="A24" s="40" t="s">
        <v>95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90" x14ac:dyDescent="0.4">
      <c r="A25" s="40" t="s">
        <v>240</v>
      </c>
      <c r="B25" s="28">
        <v>1110</v>
      </c>
      <c r="C25" s="31"/>
      <c r="D25" s="31"/>
      <c r="E25" s="31"/>
      <c r="F25" s="31"/>
      <c r="G25" s="31"/>
      <c r="H25" s="31"/>
      <c r="I25" s="31"/>
      <c r="J25" s="31"/>
    </row>
    <row r="26" spans="1:10" x14ac:dyDescent="0.4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x14ac:dyDescent="0.4">
      <c r="A27" s="40" t="s">
        <v>241</v>
      </c>
      <c r="B27" s="28">
        <v>1200</v>
      </c>
      <c r="C27" s="31"/>
      <c r="D27" s="31"/>
      <c r="E27" s="31"/>
      <c r="F27" s="31"/>
      <c r="G27" s="31"/>
      <c r="H27" s="31"/>
      <c r="I27" s="31"/>
      <c r="J27" s="31"/>
    </row>
    <row r="28" spans="1:10" x14ac:dyDescent="0.4">
      <c r="A28" s="40" t="s">
        <v>242</v>
      </c>
      <c r="B28" s="28">
        <v>2000</v>
      </c>
      <c r="C28" s="31"/>
      <c r="D28" s="31"/>
      <c r="E28" s="31"/>
      <c r="F28" s="31"/>
      <c r="G28" s="31"/>
      <c r="H28" s="31"/>
      <c r="I28" s="31"/>
      <c r="J28" s="31"/>
    </row>
    <row r="29" spans="1:10" x14ac:dyDescent="0.4">
      <c r="A29" s="40" t="s">
        <v>90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36" x14ac:dyDescent="0.4">
      <c r="A30" s="40" t="s">
        <v>239</v>
      </c>
      <c r="B30" s="28">
        <v>2100</v>
      </c>
      <c r="C30" s="31"/>
      <c r="D30" s="31"/>
      <c r="E30" s="31"/>
      <c r="F30" s="31"/>
      <c r="G30" s="31"/>
      <c r="H30" s="31"/>
      <c r="I30" s="31"/>
      <c r="J30" s="31"/>
    </row>
    <row r="31" spans="1:10" x14ac:dyDescent="0.4">
      <c r="A31" s="40" t="s">
        <v>95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90" x14ac:dyDescent="0.4">
      <c r="A32" s="40" t="s">
        <v>240</v>
      </c>
      <c r="B32" s="28">
        <v>2110</v>
      </c>
      <c r="C32" s="31"/>
      <c r="D32" s="31"/>
      <c r="E32" s="31"/>
      <c r="F32" s="31"/>
      <c r="G32" s="31"/>
      <c r="H32" s="31"/>
      <c r="I32" s="31"/>
      <c r="J32" s="31"/>
    </row>
    <row r="33" spans="1:10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4">
      <c r="A34" s="40" t="s">
        <v>241</v>
      </c>
      <c r="B34" s="28">
        <v>2200</v>
      </c>
      <c r="C34" s="31"/>
      <c r="D34" s="31"/>
      <c r="E34" s="31"/>
      <c r="F34" s="31"/>
      <c r="G34" s="31"/>
      <c r="H34" s="31"/>
      <c r="I34" s="31"/>
      <c r="J34" s="31"/>
    </row>
    <row r="35" spans="1:10" ht="54" x14ac:dyDescent="0.4">
      <c r="A35" s="40" t="s">
        <v>243</v>
      </c>
      <c r="B35" s="28">
        <v>3000</v>
      </c>
      <c r="C35" s="31"/>
      <c r="D35" s="31"/>
      <c r="E35" s="31"/>
      <c r="F35" s="31"/>
      <c r="G35" s="31"/>
      <c r="H35" s="31"/>
      <c r="I35" s="31"/>
      <c r="J35" s="31"/>
    </row>
    <row r="36" spans="1:10" x14ac:dyDescent="0.4">
      <c r="A36" s="40" t="s">
        <v>90</v>
      </c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36" x14ac:dyDescent="0.4">
      <c r="A37" s="40" t="s">
        <v>239</v>
      </c>
      <c r="B37" s="28">
        <v>3100</v>
      </c>
      <c r="C37" s="31"/>
      <c r="D37" s="31"/>
      <c r="E37" s="31"/>
      <c r="F37" s="31"/>
      <c r="G37" s="31"/>
      <c r="H37" s="31"/>
      <c r="I37" s="31"/>
      <c r="J37" s="31"/>
    </row>
    <row r="38" spans="1:10" x14ac:dyDescent="0.4">
      <c r="A38" s="40" t="s">
        <v>95</v>
      </c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90" x14ac:dyDescent="0.4">
      <c r="A39" s="40" t="s">
        <v>240</v>
      </c>
      <c r="B39" s="28">
        <v>3110</v>
      </c>
      <c r="C39" s="31"/>
      <c r="D39" s="31"/>
      <c r="E39" s="31"/>
      <c r="F39" s="31"/>
      <c r="G39" s="31"/>
      <c r="H39" s="31"/>
      <c r="I39" s="31"/>
      <c r="J39" s="31"/>
    </row>
    <row r="40" spans="1:10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4">
      <c r="A41" s="40" t="s">
        <v>241</v>
      </c>
      <c r="B41" s="28">
        <v>3200</v>
      </c>
      <c r="C41" s="31"/>
      <c r="D41" s="31"/>
      <c r="E41" s="31"/>
      <c r="F41" s="31"/>
      <c r="G41" s="31"/>
      <c r="H41" s="31"/>
      <c r="I41" s="31"/>
      <c r="J41" s="31"/>
    </row>
    <row r="42" spans="1:10" ht="36" x14ac:dyDescent="0.4">
      <c r="A42" s="40" t="s">
        <v>244</v>
      </c>
      <c r="B42" s="28">
        <v>4000</v>
      </c>
      <c r="C42" s="31"/>
      <c r="D42" s="31"/>
      <c r="E42" s="31"/>
      <c r="F42" s="31"/>
      <c r="G42" s="31"/>
      <c r="H42" s="31"/>
      <c r="I42" s="31"/>
      <c r="J42" s="31"/>
    </row>
    <row r="43" spans="1:10" x14ac:dyDescent="0.4">
      <c r="A43" s="40" t="s">
        <v>90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36" x14ac:dyDescent="0.4">
      <c r="A44" s="40" t="s">
        <v>239</v>
      </c>
      <c r="B44" s="28">
        <v>4100</v>
      </c>
      <c r="C44" s="31"/>
      <c r="D44" s="31"/>
      <c r="E44" s="31"/>
      <c r="F44" s="31"/>
      <c r="G44" s="31"/>
      <c r="H44" s="31"/>
      <c r="I44" s="31"/>
      <c r="J44" s="31"/>
    </row>
    <row r="45" spans="1:10" x14ac:dyDescent="0.4">
      <c r="A45" s="40" t="s">
        <v>95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90" x14ac:dyDescent="0.4">
      <c r="A46" s="40" t="s">
        <v>240</v>
      </c>
      <c r="B46" s="28">
        <v>4110</v>
      </c>
      <c r="C46" s="31"/>
      <c r="D46" s="31"/>
      <c r="E46" s="31"/>
      <c r="F46" s="31"/>
      <c r="G46" s="31"/>
      <c r="H46" s="31"/>
      <c r="I46" s="31"/>
      <c r="J46" s="31"/>
    </row>
    <row r="47" spans="1:10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4">
      <c r="A48" s="40" t="s">
        <v>241</v>
      </c>
      <c r="B48" s="28">
        <v>4200</v>
      </c>
      <c r="C48" s="31"/>
      <c r="D48" s="31"/>
      <c r="E48" s="31"/>
      <c r="F48" s="31"/>
      <c r="G48" s="31"/>
      <c r="H48" s="31"/>
      <c r="I48" s="31"/>
      <c r="J48" s="31"/>
    </row>
    <row r="49" spans="1:14" x14ac:dyDescent="0.4">
      <c r="A49" s="29" t="s">
        <v>39</v>
      </c>
      <c r="B49" s="28">
        <v>9000</v>
      </c>
      <c r="C49" s="31"/>
      <c r="D49" s="31"/>
      <c r="E49" s="31"/>
      <c r="F49" s="31"/>
      <c r="G49" s="31"/>
      <c r="H49" s="31"/>
      <c r="I49" s="31"/>
      <c r="J49" s="31"/>
    </row>
    <row r="50" spans="1:14" x14ac:dyDescent="0.4">
      <c r="A50" s="4"/>
    </row>
    <row r="51" spans="1:14" ht="45.75" customHeight="1" x14ac:dyDescent="0.4">
      <c r="A51" s="173" t="s">
        <v>228</v>
      </c>
      <c r="B51" s="173" t="s">
        <v>27</v>
      </c>
      <c r="C51" s="184" t="s">
        <v>401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185"/>
    </row>
    <row r="52" spans="1:14" ht="31.75" customHeight="1" x14ac:dyDescent="0.4">
      <c r="A52" s="173"/>
      <c r="B52" s="173"/>
      <c r="C52" s="173" t="s">
        <v>245</v>
      </c>
      <c r="D52" s="173"/>
      <c r="E52" s="173" t="s">
        <v>246</v>
      </c>
      <c r="F52" s="173"/>
      <c r="G52" s="173" t="s">
        <v>247</v>
      </c>
      <c r="H52" s="173"/>
      <c r="I52" s="173" t="s">
        <v>248</v>
      </c>
      <c r="J52" s="173"/>
      <c r="K52" s="173" t="s">
        <v>249</v>
      </c>
      <c r="L52" s="173"/>
      <c r="M52" s="173" t="s">
        <v>250</v>
      </c>
      <c r="N52" s="173"/>
    </row>
    <row r="53" spans="1:14" ht="54" x14ac:dyDescent="0.4">
      <c r="A53" s="173"/>
      <c r="B53" s="173"/>
      <c r="C53" s="28" t="s">
        <v>251</v>
      </c>
      <c r="D53" s="28" t="s">
        <v>252</v>
      </c>
      <c r="E53" s="28" t="s">
        <v>251</v>
      </c>
      <c r="F53" s="28" t="s">
        <v>252</v>
      </c>
      <c r="G53" s="28" t="s">
        <v>251</v>
      </c>
      <c r="H53" s="28" t="s">
        <v>252</v>
      </c>
      <c r="I53" s="28" t="s">
        <v>251</v>
      </c>
      <c r="J53" s="28" t="s">
        <v>252</v>
      </c>
      <c r="K53" s="28" t="s">
        <v>251</v>
      </c>
      <c r="L53" s="28" t="s">
        <v>252</v>
      </c>
      <c r="M53" s="28" t="s">
        <v>251</v>
      </c>
      <c r="N53" s="28" t="s">
        <v>252</v>
      </c>
    </row>
    <row r="54" spans="1:14" x14ac:dyDescent="0.4">
      <c r="A54" s="28">
        <v>1</v>
      </c>
      <c r="B54" s="28">
        <v>2</v>
      </c>
      <c r="C54" s="28">
        <v>11</v>
      </c>
      <c r="D54" s="28">
        <v>12</v>
      </c>
      <c r="E54" s="28">
        <v>13</v>
      </c>
      <c r="F54" s="28">
        <v>14</v>
      </c>
      <c r="G54" s="28">
        <v>15</v>
      </c>
      <c r="H54" s="28">
        <v>16</v>
      </c>
      <c r="I54" s="28">
        <v>17</v>
      </c>
      <c r="J54" s="28">
        <v>18</v>
      </c>
      <c r="K54" s="28">
        <v>19</v>
      </c>
      <c r="L54" s="28">
        <v>20</v>
      </c>
      <c r="M54" s="28">
        <v>21</v>
      </c>
      <c r="N54" s="28">
        <v>22</v>
      </c>
    </row>
    <row r="55" spans="1:14" ht="72" x14ac:dyDescent="0.4">
      <c r="A55" s="40" t="s">
        <v>238</v>
      </c>
      <c r="B55" s="28">
        <v>1000</v>
      </c>
      <c r="C55" s="31">
        <v>1</v>
      </c>
      <c r="D55" s="31">
        <v>3016015.49</v>
      </c>
      <c r="E55" s="31">
        <v>1</v>
      </c>
      <c r="F55" s="31">
        <v>4418435.8499999996</v>
      </c>
      <c r="G55" s="31"/>
      <c r="H55" s="31"/>
      <c r="I55" s="31">
        <v>2</v>
      </c>
      <c r="J55" s="31">
        <v>228000</v>
      </c>
      <c r="K55" s="31"/>
      <c r="L55" s="31"/>
      <c r="M55" s="31"/>
      <c r="N55" s="31"/>
    </row>
    <row r="56" spans="1:14" x14ac:dyDescent="0.4">
      <c r="A56" s="40" t="s">
        <v>90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36" x14ac:dyDescent="0.4">
      <c r="A57" s="40" t="s">
        <v>239</v>
      </c>
      <c r="B57" s="28">
        <v>1100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4">
      <c r="A58" s="40" t="s">
        <v>95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90" x14ac:dyDescent="0.4">
      <c r="A59" s="40" t="s">
        <v>240</v>
      </c>
      <c r="B59" s="28">
        <v>1110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4">
      <c r="A61" s="40" t="s">
        <v>241</v>
      </c>
      <c r="B61" s="28">
        <v>1200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x14ac:dyDescent="0.4">
      <c r="A62" s="40" t="s">
        <v>242</v>
      </c>
      <c r="B62" s="28">
        <v>2000</v>
      </c>
      <c r="C62" s="31">
        <v>31</v>
      </c>
      <c r="D62" s="31">
        <v>3663716.2</v>
      </c>
      <c r="E62" s="31">
        <v>24</v>
      </c>
      <c r="F62" s="31">
        <v>907187.92</v>
      </c>
      <c r="G62" s="31">
        <v>9</v>
      </c>
      <c r="H62" s="31">
        <v>222964.77</v>
      </c>
      <c r="I62" s="31">
        <v>119</v>
      </c>
      <c r="J62" s="31">
        <v>6382541.2999999998</v>
      </c>
      <c r="K62" s="31">
        <v>28</v>
      </c>
      <c r="L62" s="31">
        <v>1233247.3899999999</v>
      </c>
      <c r="M62" s="31">
        <v>12</v>
      </c>
      <c r="N62" s="31">
        <v>363490</v>
      </c>
    </row>
    <row r="63" spans="1:14" x14ac:dyDescent="0.4">
      <c r="A63" s="40" t="s">
        <v>90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36" x14ac:dyDescent="0.4">
      <c r="A64" s="40" t="s">
        <v>239</v>
      </c>
      <c r="B64" s="28">
        <v>2100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4">
      <c r="A65" s="40" t="s">
        <v>95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90" x14ac:dyDescent="0.4">
      <c r="A66" s="40" t="s">
        <v>240</v>
      </c>
      <c r="B66" s="28">
        <v>2110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4">
      <c r="A68" s="40" t="s">
        <v>241</v>
      </c>
      <c r="B68" s="28">
        <v>2200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54" x14ac:dyDescent="0.4">
      <c r="A69" s="40" t="s">
        <v>243</v>
      </c>
      <c r="B69" s="28">
        <v>3000</v>
      </c>
      <c r="C69" s="31"/>
      <c r="D69" s="31"/>
      <c r="E69" s="31">
        <v>1</v>
      </c>
      <c r="F69" s="31">
        <v>4890</v>
      </c>
      <c r="G69" s="31"/>
      <c r="H69" s="31"/>
      <c r="I69" s="31"/>
      <c r="J69" s="31"/>
      <c r="K69" s="31"/>
      <c r="L69" s="31"/>
      <c r="M69" s="31"/>
      <c r="N69" s="31"/>
    </row>
    <row r="70" spans="1:14" x14ac:dyDescent="0.4">
      <c r="A70" s="40" t="s">
        <v>90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36" x14ac:dyDescent="0.4">
      <c r="A71" s="40" t="s">
        <v>239</v>
      </c>
      <c r="B71" s="28">
        <v>3100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4">
      <c r="A72" s="40" t="s">
        <v>95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90" x14ac:dyDescent="0.4">
      <c r="A73" s="40" t="s">
        <v>240</v>
      </c>
      <c r="B73" s="28">
        <v>3110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4">
      <c r="A75" s="40" t="s">
        <v>241</v>
      </c>
      <c r="B75" s="28">
        <v>3200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36" x14ac:dyDescent="0.4">
      <c r="A76" s="40" t="s">
        <v>244</v>
      </c>
      <c r="B76" s="28">
        <v>4000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4">
      <c r="A77" s="40" t="s">
        <v>90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36" x14ac:dyDescent="0.4">
      <c r="A78" s="40" t="s">
        <v>239</v>
      </c>
      <c r="B78" s="28">
        <v>4100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4">
      <c r="A79" s="40" t="s">
        <v>95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90" x14ac:dyDescent="0.4">
      <c r="A80" s="40" t="s">
        <v>240</v>
      </c>
      <c r="B80" s="28">
        <v>4110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x14ac:dyDescent="0.4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x14ac:dyDescent="0.4">
      <c r="A82" s="40" t="s">
        <v>241</v>
      </c>
      <c r="B82" s="28">
        <v>4200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x14ac:dyDescent="0.4">
      <c r="A83" s="29" t="s">
        <v>39</v>
      </c>
      <c r="B83" s="28">
        <v>9000</v>
      </c>
      <c r="C83" s="31">
        <f>C55+C62</f>
        <v>32</v>
      </c>
      <c r="D83" s="31">
        <f>D55+D62</f>
        <v>6679731.6900000004</v>
      </c>
      <c r="E83" s="31">
        <f>E55+E62+E69</f>
        <v>26</v>
      </c>
      <c r="F83" s="31">
        <f>F55+F62+F69</f>
        <v>5330513.7699999996</v>
      </c>
      <c r="G83" s="31">
        <f>G62</f>
        <v>9</v>
      </c>
      <c r="H83" s="31">
        <f>H62</f>
        <v>222964.77</v>
      </c>
      <c r="I83" s="31">
        <f>I55+I62</f>
        <v>121</v>
      </c>
      <c r="J83" s="31">
        <f>J55+J62</f>
        <v>6610541.2999999998</v>
      </c>
      <c r="K83" s="31">
        <f>K62</f>
        <v>28</v>
      </c>
      <c r="L83" s="31">
        <f>L62</f>
        <v>1233247.3899999999</v>
      </c>
      <c r="M83" s="31">
        <f>M62</f>
        <v>12</v>
      </c>
      <c r="N83" s="31">
        <f>N62</f>
        <v>363490</v>
      </c>
    </row>
    <row r="84" spans="1:14" x14ac:dyDescent="0.4">
      <c r="A84" s="4"/>
    </row>
    <row r="85" spans="1:14" x14ac:dyDescent="0.4">
      <c r="A85" s="173" t="s">
        <v>228</v>
      </c>
      <c r="B85" s="173" t="s">
        <v>27</v>
      </c>
      <c r="C85" s="173" t="s">
        <v>253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</row>
    <row r="86" spans="1:14" ht="54" x14ac:dyDescent="0.4">
      <c r="A86" s="173"/>
      <c r="B86" s="173"/>
      <c r="C86" s="28" t="s">
        <v>250</v>
      </c>
      <c r="D86" s="28" t="s">
        <v>254</v>
      </c>
      <c r="E86" s="28" t="s">
        <v>255</v>
      </c>
      <c r="F86" s="28" t="s">
        <v>256</v>
      </c>
      <c r="G86" s="28" t="s">
        <v>257</v>
      </c>
      <c r="H86" s="28" t="s">
        <v>258</v>
      </c>
      <c r="I86" s="28" t="s">
        <v>259</v>
      </c>
      <c r="J86" s="28" t="s">
        <v>260</v>
      </c>
      <c r="K86" s="28" t="s">
        <v>261</v>
      </c>
      <c r="L86" s="28" t="s">
        <v>262</v>
      </c>
      <c r="M86" s="28" t="s">
        <v>245</v>
      </c>
    </row>
    <row r="87" spans="1:14" x14ac:dyDescent="0.4">
      <c r="A87" s="28">
        <v>1</v>
      </c>
      <c r="B87" s="28">
        <v>2</v>
      </c>
      <c r="C87" s="28">
        <v>23</v>
      </c>
      <c r="D87" s="28">
        <v>24</v>
      </c>
      <c r="E87" s="28">
        <v>25</v>
      </c>
      <c r="F87" s="28">
        <v>26</v>
      </c>
      <c r="G87" s="28">
        <v>27</v>
      </c>
      <c r="H87" s="28">
        <v>28</v>
      </c>
      <c r="I87" s="28">
        <v>29</v>
      </c>
      <c r="J87" s="28">
        <v>30</v>
      </c>
      <c r="K87" s="28">
        <v>31</v>
      </c>
      <c r="L87" s="28">
        <v>32</v>
      </c>
      <c r="M87" s="28">
        <v>33</v>
      </c>
    </row>
    <row r="88" spans="1:14" ht="72" x14ac:dyDescent="0.4">
      <c r="A88" s="40" t="s">
        <v>238</v>
      </c>
      <c r="B88" s="28">
        <v>1000</v>
      </c>
      <c r="C88" s="31"/>
      <c r="D88" s="31"/>
      <c r="E88" s="31"/>
      <c r="F88" s="31"/>
      <c r="G88" s="31"/>
      <c r="H88" s="31">
        <v>1892446.35</v>
      </c>
      <c r="I88" s="31"/>
      <c r="J88" s="31"/>
      <c r="K88" s="31"/>
      <c r="L88" s="31">
        <v>129066.47</v>
      </c>
      <c r="M88" s="31">
        <v>1244106.56</v>
      </c>
    </row>
    <row r="89" spans="1:14" x14ac:dyDescent="0.4">
      <c r="A89" s="40" t="s">
        <v>90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4" ht="36" x14ac:dyDescent="0.4">
      <c r="A90" s="40" t="s">
        <v>239</v>
      </c>
      <c r="B90" s="28">
        <v>1100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4" x14ac:dyDescent="0.4">
      <c r="A91" s="40" t="s">
        <v>95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4" ht="90" x14ac:dyDescent="0.4">
      <c r="A92" s="40" t="s">
        <v>240</v>
      </c>
      <c r="B92" s="28">
        <v>1110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4" x14ac:dyDescent="0.4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4" x14ac:dyDescent="0.4">
      <c r="A94" s="40" t="s">
        <v>241</v>
      </c>
      <c r="B94" s="28">
        <v>1200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4" x14ac:dyDescent="0.4">
      <c r="A95" s="40" t="s">
        <v>242</v>
      </c>
      <c r="B95" s="28">
        <v>2000</v>
      </c>
      <c r="C95" s="31">
        <v>19833.71</v>
      </c>
      <c r="D95" s="31"/>
      <c r="E95" s="31"/>
      <c r="F95" s="31">
        <v>655238.31999999995</v>
      </c>
      <c r="G95" s="31"/>
      <c r="H95" s="31">
        <v>452224.3</v>
      </c>
      <c r="I95" s="31">
        <v>1212689.9099999999</v>
      </c>
      <c r="J95" s="31"/>
      <c r="K95" s="31"/>
      <c r="L95" s="31"/>
      <c r="M95" s="31"/>
    </row>
    <row r="96" spans="1:14" x14ac:dyDescent="0.4">
      <c r="A96" s="40" t="s">
        <v>90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36" x14ac:dyDescent="0.4">
      <c r="A97" s="40" t="s">
        <v>239</v>
      </c>
      <c r="B97" s="28">
        <v>2100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x14ac:dyDescent="0.4">
      <c r="A98" s="40" t="s">
        <v>95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90" x14ac:dyDescent="0.4">
      <c r="A99" s="40" t="s">
        <v>240</v>
      </c>
      <c r="B99" s="28">
        <v>2110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x14ac:dyDescent="0.4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x14ac:dyDescent="0.4">
      <c r="A101" s="40" t="s">
        <v>241</v>
      </c>
      <c r="B101" s="28">
        <v>2200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ht="54" x14ac:dyDescent="0.4">
      <c r="A102" s="40" t="s">
        <v>263</v>
      </c>
      <c r="B102" s="28">
        <v>3000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4">
      <c r="A103" s="40" t="s">
        <v>90</v>
      </c>
      <c r="B103" s="173">
        <v>3100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pans="1:13" ht="36" x14ac:dyDescent="0.4">
      <c r="A104" s="40" t="s">
        <v>239</v>
      </c>
      <c r="B104" s="173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</row>
    <row r="105" spans="1:13" x14ac:dyDescent="0.4">
      <c r="A105" s="40" t="s">
        <v>95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90" x14ac:dyDescent="0.4">
      <c r="A106" s="40" t="s">
        <v>240</v>
      </c>
      <c r="B106" s="28">
        <v>3110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x14ac:dyDescent="0.4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x14ac:dyDescent="0.4">
      <c r="A108" s="40" t="s">
        <v>241</v>
      </c>
      <c r="B108" s="28">
        <v>3200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x14ac:dyDescent="0.4">
      <c r="A109" s="40" t="s">
        <v>264</v>
      </c>
      <c r="B109" s="28">
        <v>4000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x14ac:dyDescent="0.4">
      <c r="A110" s="40" t="s">
        <v>90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13" ht="36" x14ac:dyDescent="0.4">
      <c r="A111" s="40" t="s">
        <v>239</v>
      </c>
      <c r="B111" s="28">
        <v>4100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x14ac:dyDescent="0.4">
      <c r="A112" s="40" t="s">
        <v>95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90" x14ac:dyDescent="0.4">
      <c r="A113" s="40" t="s">
        <v>240</v>
      </c>
      <c r="B113" s="28">
        <v>4110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x14ac:dyDescent="0.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4">
      <c r="A115" s="40" t="s">
        <v>241</v>
      </c>
      <c r="B115" s="28">
        <v>4200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x14ac:dyDescent="0.4">
      <c r="A116" s="29" t="s">
        <v>39</v>
      </c>
      <c r="B116" s="28">
        <v>9000</v>
      </c>
      <c r="C116" s="31">
        <f>C95</f>
        <v>19833.71</v>
      </c>
      <c r="D116" s="31"/>
      <c r="E116" s="31"/>
      <c r="F116" s="31">
        <f>F95</f>
        <v>655238.31999999995</v>
      </c>
      <c r="G116" s="31"/>
      <c r="H116" s="31">
        <f>H88+H95</f>
        <v>2344670.65</v>
      </c>
      <c r="I116" s="31">
        <f>I95</f>
        <v>1212689.9099999999</v>
      </c>
      <c r="J116" s="31"/>
      <c r="K116" s="31"/>
      <c r="L116" s="31">
        <f>L88</f>
        <v>129066.47</v>
      </c>
      <c r="M116" s="31">
        <f>M88</f>
        <v>1244106.56</v>
      </c>
    </row>
    <row r="117" spans="1:13" x14ac:dyDescent="0.4">
      <c r="A117" s="4"/>
    </row>
    <row r="118" spans="1:13" x14ac:dyDescent="0.4">
      <c r="A118" s="132" t="s">
        <v>265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</row>
    <row r="119" spans="1:13" x14ac:dyDescent="0.4">
      <c r="A119" s="4"/>
    </row>
    <row r="120" spans="1:13" x14ac:dyDescent="0.4">
      <c r="A120" s="173" t="s">
        <v>66</v>
      </c>
      <c r="B120" s="173" t="s">
        <v>27</v>
      </c>
      <c r="C120" s="173" t="s">
        <v>266</v>
      </c>
      <c r="D120" s="173" t="s">
        <v>267</v>
      </c>
      <c r="E120" s="173"/>
      <c r="F120" s="173"/>
      <c r="G120" s="173"/>
      <c r="H120" s="173"/>
      <c r="I120" s="173"/>
      <c r="J120" s="173"/>
      <c r="K120" s="173"/>
    </row>
    <row r="121" spans="1:13" x14ac:dyDescent="0.4">
      <c r="A121" s="173"/>
      <c r="B121" s="173"/>
      <c r="C121" s="173"/>
      <c r="D121" s="173" t="s">
        <v>90</v>
      </c>
      <c r="E121" s="173"/>
      <c r="F121" s="173"/>
      <c r="G121" s="173"/>
      <c r="H121" s="173"/>
      <c r="I121" s="173"/>
      <c r="J121" s="173"/>
      <c r="K121" s="173"/>
    </row>
    <row r="122" spans="1:13" x14ac:dyDescent="0.4">
      <c r="A122" s="173"/>
      <c r="B122" s="173"/>
      <c r="C122" s="173"/>
      <c r="D122" s="173" t="s">
        <v>268</v>
      </c>
      <c r="E122" s="173"/>
      <c r="F122" s="173"/>
      <c r="G122" s="173"/>
      <c r="H122" s="173" t="s">
        <v>269</v>
      </c>
      <c r="I122" s="173" t="s">
        <v>270</v>
      </c>
      <c r="J122" s="173" t="s">
        <v>271</v>
      </c>
      <c r="K122" s="173" t="s">
        <v>272</v>
      </c>
    </row>
    <row r="123" spans="1:13" ht="90" x14ac:dyDescent="0.4">
      <c r="A123" s="173"/>
      <c r="B123" s="173"/>
      <c r="C123" s="173"/>
      <c r="D123" s="28" t="s">
        <v>273</v>
      </c>
      <c r="E123" s="28" t="s">
        <v>274</v>
      </c>
      <c r="F123" s="28" t="s">
        <v>275</v>
      </c>
      <c r="G123" s="28" t="s">
        <v>276</v>
      </c>
      <c r="H123" s="173"/>
      <c r="I123" s="173"/>
      <c r="J123" s="173"/>
      <c r="K123" s="173"/>
    </row>
    <row r="124" spans="1:13" x14ac:dyDescent="0.4">
      <c r="A124" s="28">
        <v>1</v>
      </c>
      <c r="B124" s="28">
        <v>2</v>
      </c>
      <c r="C124" s="28">
        <v>3</v>
      </c>
      <c r="D124" s="28">
        <v>4</v>
      </c>
      <c r="E124" s="28">
        <v>5</v>
      </c>
      <c r="F124" s="28">
        <v>6</v>
      </c>
      <c r="G124" s="28">
        <v>7</v>
      </c>
      <c r="H124" s="28">
        <v>8</v>
      </c>
      <c r="I124" s="28">
        <v>9</v>
      </c>
      <c r="J124" s="28">
        <v>10</v>
      </c>
      <c r="K124" s="28">
        <v>11</v>
      </c>
    </row>
    <row r="125" spans="1:13" ht="72" x14ac:dyDescent="0.4">
      <c r="A125" s="40" t="s">
        <v>238</v>
      </c>
      <c r="B125" s="28">
        <v>1000</v>
      </c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3" x14ac:dyDescent="0.4">
      <c r="A126" s="40" t="s">
        <v>90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3" ht="36" x14ac:dyDescent="0.4">
      <c r="A127" s="40" t="s">
        <v>239</v>
      </c>
      <c r="B127" s="28">
        <v>1100</v>
      </c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3" x14ac:dyDescent="0.4">
      <c r="A128" s="40" t="s">
        <v>95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90" x14ac:dyDescent="0.4">
      <c r="A129" s="40" t="s">
        <v>240</v>
      </c>
      <c r="B129" s="28">
        <v>1110</v>
      </c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x14ac:dyDescent="0.4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x14ac:dyDescent="0.4">
      <c r="A131" s="40" t="s">
        <v>241</v>
      </c>
      <c r="B131" s="28">
        <v>1200</v>
      </c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x14ac:dyDescent="0.4">
      <c r="A132" s="40" t="s">
        <v>242</v>
      </c>
      <c r="B132" s="28">
        <v>2000</v>
      </c>
      <c r="C132" s="31">
        <f>E132+K132</f>
        <v>76600</v>
      </c>
      <c r="D132" s="31"/>
      <c r="E132" s="31">
        <v>32600</v>
      </c>
      <c r="F132" s="31"/>
      <c r="G132" s="31"/>
      <c r="H132" s="31"/>
      <c r="I132" s="31"/>
      <c r="J132" s="31"/>
      <c r="K132" s="31">
        <v>44000</v>
      </c>
    </row>
    <row r="133" spans="1:11" x14ac:dyDescent="0.4">
      <c r="A133" s="40" t="s">
        <v>90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36" x14ac:dyDescent="0.4">
      <c r="A134" s="40" t="s">
        <v>239</v>
      </c>
      <c r="B134" s="28">
        <v>2100</v>
      </c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x14ac:dyDescent="0.4">
      <c r="A135" s="40" t="s">
        <v>95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90" x14ac:dyDescent="0.4">
      <c r="A136" s="40" t="s">
        <v>240</v>
      </c>
      <c r="B136" s="28">
        <v>2110</v>
      </c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x14ac:dyDescent="0.4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x14ac:dyDescent="0.4">
      <c r="A138" s="40" t="s">
        <v>241</v>
      </c>
      <c r="B138" s="28">
        <v>2200</v>
      </c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54" x14ac:dyDescent="0.4">
      <c r="A139" s="40" t="s">
        <v>263</v>
      </c>
      <c r="B139" s="28">
        <v>3000</v>
      </c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x14ac:dyDescent="0.4">
      <c r="A140" s="40" t="s">
        <v>90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36" x14ac:dyDescent="0.4">
      <c r="A141" s="40" t="s">
        <v>239</v>
      </c>
      <c r="B141" s="28">
        <v>3100</v>
      </c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x14ac:dyDescent="0.4">
      <c r="A142" s="40" t="s">
        <v>95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90" x14ac:dyDescent="0.4">
      <c r="A143" s="40" t="s">
        <v>240</v>
      </c>
      <c r="B143" s="28">
        <v>3110</v>
      </c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x14ac:dyDescent="0.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x14ac:dyDescent="0.4">
      <c r="A145" s="40" t="s">
        <v>241</v>
      </c>
      <c r="B145" s="28">
        <v>3200</v>
      </c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x14ac:dyDescent="0.4">
      <c r="A146" s="40" t="s">
        <v>264</v>
      </c>
      <c r="B146" s="28">
        <v>4000</v>
      </c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x14ac:dyDescent="0.4">
      <c r="A147" s="40" t="s">
        <v>90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36" x14ac:dyDescent="0.4">
      <c r="A148" s="40" t="s">
        <v>239</v>
      </c>
      <c r="B148" s="28">
        <v>4100</v>
      </c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x14ac:dyDescent="0.4">
      <c r="A149" s="40" t="s">
        <v>95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90" x14ac:dyDescent="0.4">
      <c r="A150" s="40" t="s">
        <v>240</v>
      </c>
      <c r="B150" s="28">
        <v>4110</v>
      </c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x14ac:dyDescent="0.4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x14ac:dyDescent="0.4">
      <c r="A152" s="40" t="s">
        <v>241</v>
      </c>
      <c r="B152" s="28">
        <v>4200</v>
      </c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x14ac:dyDescent="0.4">
      <c r="A153" s="29" t="s">
        <v>39</v>
      </c>
      <c r="B153" s="28">
        <v>9000</v>
      </c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x14ac:dyDescent="0.4">
      <c r="A154" s="4"/>
    </row>
    <row r="155" spans="1:11" customFormat="1" ht="15.5" x14ac:dyDescent="0.35">
      <c r="A155" s="3"/>
      <c r="B155" s="2"/>
      <c r="C155" s="2"/>
      <c r="D155" s="2"/>
      <c r="E155" s="2"/>
    </row>
    <row r="156" spans="1:11" customFormat="1" ht="47.25" customHeight="1" x14ac:dyDescent="0.45">
      <c r="A156" s="182" t="str">
        <f>'1'!A38</f>
        <v>Руководитель (уполномоченное лицо) Учреждения</v>
      </c>
      <c r="B156" s="182"/>
      <c r="C156" s="5"/>
      <c r="D156" s="76"/>
      <c r="E156" s="64" t="s">
        <v>439</v>
      </c>
      <c r="F156" s="62"/>
      <c r="G156" s="64"/>
      <c r="H156" s="76"/>
      <c r="I156" s="64" t="s">
        <v>430</v>
      </c>
      <c r="J156" s="77"/>
    </row>
    <row r="157" spans="1:11" customFormat="1" ht="31" x14ac:dyDescent="0.45">
      <c r="A157" s="6"/>
      <c r="B157" s="5"/>
      <c r="C157" s="5"/>
      <c r="D157" s="76"/>
      <c r="E157" s="65" t="s">
        <v>20</v>
      </c>
      <c r="F157" s="65"/>
      <c r="G157" s="65" t="s">
        <v>50</v>
      </c>
      <c r="H157" s="78"/>
      <c r="I157" s="65" t="s">
        <v>21</v>
      </c>
      <c r="J157" s="77"/>
    </row>
    <row r="158" spans="1:11" customFormat="1" ht="44.5" customHeight="1" x14ac:dyDescent="0.45">
      <c r="A158" s="8" t="str">
        <f>'1'!A40</f>
        <v>Исполнитель</v>
      </c>
      <c r="B158" s="5"/>
      <c r="C158" s="5"/>
      <c r="D158" s="76"/>
      <c r="E158" s="64" t="s">
        <v>437</v>
      </c>
      <c r="F158" s="62"/>
      <c r="G158" s="64" t="s">
        <v>431</v>
      </c>
      <c r="H158" s="76"/>
      <c r="I158" s="64" t="s">
        <v>432</v>
      </c>
      <c r="J158" s="77"/>
    </row>
    <row r="159" spans="1:11" customFormat="1" ht="31" x14ac:dyDescent="0.45">
      <c r="A159" s="6"/>
      <c r="B159" s="5"/>
      <c r="C159" s="5"/>
      <c r="D159" s="76"/>
      <c r="E159" s="65" t="s">
        <v>20</v>
      </c>
      <c r="F159" s="65"/>
      <c r="G159" s="65" t="s">
        <v>51</v>
      </c>
      <c r="H159" s="78"/>
      <c r="I159" s="65" t="s">
        <v>23</v>
      </c>
      <c r="J159" s="77"/>
    </row>
    <row r="160" spans="1:11" customFormat="1" ht="18.5" x14ac:dyDescent="0.45">
      <c r="A160" s="10"/>
      <c r="B160" s="5"/>
      <c r="C160" s="5"/>
      <c r="D160" s="76"/>
      <c r="E160" s="76"/>
      <c r="F160" s="76"/>
      <c r="G160" s="76"/>
      <c r="H160" s="76"/>
      <c r="I160" s="76"/>
      <c r="J160" s="77"/>
    </row>
    <row r="161" spans="1:19" customFormat="1" x14ac:dyDescent="0.4">
      <c r="A161" s="10" t="str">
        <f>'1'!A42</f>
        <v>"____"_______________ 20____г.</v>
      </c>
      <c r="B161" s="11"/>
      <c r="C161" s="11"/>
      <c r="D161" s="63"/>
      <c r="E161" s="63"/>
      <c r="F161" s="63"/>
      <c r="G161" s="63"/>
      <c r="H161" s="63"/>
      <c r="I161" s="63"/>
      <c r="J161" s="63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x14ac:dyDescent="0.4">
      <c r="D162" s="63"/>
      <c r="E162" s="63"/>
      <c r="F162" s="63"/>
      <c r="G162" s="63"/>
      <c r="H162" s="63"/>
      <c r="I162" s="63"/>
      <c r="J162" s="63"/>
    </row>
    <row r="163" spans="1:19" x14ac:dyDescent="0.4">
      <c r="D163" s="63"/>
      <c r="E163" s="63"/>
      <c r="F163" s="63"/>
      <c r="G163" s="63"/>
      <c r="H163" s="63"/>
      <c r="I163" s="63"/>
      <c r="J163" s="63"/>
    </row>
  </sheetData>
  <mergeCells count="71">
    <mergeCell ref="A10:B10"/>
    <mergeCell ref="C10:I10"/>
    <mergeCell ref="K10:L10"/>
    <mergeCell ref="A1:J1"/>
    <mergeCell ref="K3:L3"/>
    <mergeCell ref="A6:B6"/>
    <mergeCell ref="C6:I6"/>
    <mergeCell ref="K6:L6"/>
    <mergeCell ref="A3:I3"/>
    <mergeCell ref="A9:B9"/>
    <mergeCell ref="K4:L4"/>
    <mergeCell ref="K5:L5"/>
    <mergeCell ref="C9:I9"/>
    <mergeCell ref="K9:L9"/>
    <mergeCell ref="A7:B7"/>
    <mergeCell ref="C7:I7"/>
    <mergeCell ref="K7:L7"/>
    <mergeCell ref="C8:I8"/>
    <mergeCell ref="K8:L8"/>
    <mergeCell ref="D120:K120"/>
    <mergeCell ref="A118:K118"/>
    <mergeCell ref="H103:H104"/>
    <mergeCell ref="I103:I104"/>
    <mergeCell ref="J103:J104"/>
    <mergeCell ref="K103:K104"/>
    <mergeCell ref="C120:C123"/>
    <mergeCell ref="D121:K121"/>
    <mergeCell ref="D122:G122"/>
    <mergeCell ref="H122:H123"/>
    <mergeCell ref="I122:I123"/>
    <mergeCell ref="J122:J123"/>
    <mergeCell ref="C52:D52"/>
    <mergeCell ref="A11:B11"/>
    <mergeCell ref="C11:I11"/>
    <mergeCell ref="K11:L11"/>
    <mergeCell ref="E52:F52"/>
    <mergeCell ref="I18:J18"/>
    <mergeCell ref="G52:H52"/>
    <mergeCell ref="A13:J13"/>
    <mergeCell ref="H18:H19"/>
    <mergeCell ref="M103:M104"/>
    <mergeCell ref="M52:N52"/>
    <mergeCell ref="A85:A86"/>
    <mergeCell ref="B85:B86"/>
    <mergeCell ref="C85:M85"/>
    <mergeCell ref="B103:B104"/>
    <mergeCell ref="C103:C104"/>
    <mergeCell ref="D103:D104"/>
    <mergeCell ref="E103:E104"/>
    <mergeCell ref="F103:F104"/>
    <mergeCell ref="G103:G104"/>
    <mergeCell ref="A51:A53"/>
    <mergeCell ref="B51:B53"/>
    <mergeCell ref="C51:N51"/>
    <mergeCell ref="L103:L104"/>
    <mergeCell ref="A156:B156"/>
    <mergeCell ref="I52:J52"/>
    <mergeCell ref="K52:L52"/>
    <mergeCell ref="A15:A19"/>
    <mergeCell ref="B15:B19"/>
    <mergeCell ref="C15:J15"/>
    <mergeCell ref="C16:C19"/>
    <mergeCell ref="D16:J16"/>
    <mergeCell ref="D17:D19"/>
    <mergeCell ref="E17:G17"/>
    <mergeCell ref="H17:J17"/>
    <mergeCell ref="E18:E19"/>
    <mergeCell ref="F18:G18"/>
    <mergeCell ref="A120:A123"/>
    <mergeCell ref="B120:B123"/>
    <mergeCell ref="K122:K12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2"/>
  <sheetViews>
    <sheetView zoomScale="40" zoomScaleNormal="40" workbookViewId="0">
      <selection activeCell="F21" sqref="F21"/>
    </sheetView>
  </sheetViews>
  <sheetFormatPr defaultColWidth="9.1796875" defaultRowHeight="18" x14ac:dyDescent="0.4"/>
  <cols>
    <col min="1" max="1" width="41.26953125" style="11" customWidth="1"/>
    <col min="2" max="2" width="14.54296875" style="11" customWidth="1"/>
    <col min="3" max="10" width="24.26953125" style="11" customWidth="1"/>
    <col min="11" max="11" width="22.1796875" style="11" customWidth="1"/>
    <col min="12" max="12" width="16.81640625" style="11" customWidth="1"/>
    <col min="13" max="13" width="18.453125" style="11" customWidth="1"/>
    <col min="14" max="14" width="19" style="11" customWidth="1"/>
    <col min="15" max="15" width="16.54296875" style="11" customWidth="1"/>
    <col min="16" max="16" width="13.81640625" style="11" customWidth="1"/>
    <col min="17" max="17" width="17.1796875" style="11" customWidth="1"/>
    <col min="18" max="18" width="13.81640625" style="11" customWidth="1"/>
    <col min="19" max="19" width="16.81640625" style="11" customWidth="1"/>
    <col min="20" max="20" width="13.81640625" style="11" customWidth="1"/>
    <col min="21" max="21" width="17.7265625" style="11" customWidth="1"/>
    <col min="22" max="22" width="15.1796875" style="11" customWidth="1"/>
    <col min="23" max="23" width="17.453125" style="11" customWidth="1"/>
    <col min="24" max="24" width="13.81640625" style="11" customWidth="1"/>
    <col min="25" max="25" width="16.453125" style="11" customWidth="1"/>
    <col min="26" max="26" width="13.81640625" style="11" customWidth="1"/>
    <col min="27" max="16384" width="9.1796875" style="11"/>
  </cols>
  <sheetData>
    <row r="1" spans="1:16" x14ac:dyDescent="0.4">
      <c r="A1" s="175" t="s">
        <v>277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6" x14ac:dyDescent="0.4">
      <c r="A2" s="4"/>
    </row>
    <row r="3" spans="1:16" customFormat="1" ht="18.75" customHeight="1" x14ac:dyDescent="0.4">
      <c r="A3" s="134" t="s">
        <v>552</v>
      </c>
      <c r="B3" s="134"/>
      <c r="C3" s="134"/>
      <c r="D3" s="134"/>
      <c r="E3" s="134"/>
      <c r="F3" s="134"/>
      <c r="G3" s="134"/>
      <c r="I3" s="173" t="s">
        <v>2</v>
      </c>
      <c r="J3" s="173"/>
      <c r="K3" s="11"/>
      <c r="N3" s="11"/>
      <c r="O3" s="11"/>
      <c r="P3" s="11"/>
    </row>
    <row r="4" spans="1:16" customFormat="1" x14ac:dyDescent="0.4">
      <c r="A4" s="6"/>
      <c r="B4" s="11"/>
      <c r="C4" s="11"/>
      <c r="D4" s="11"/>
      <c r="E4" s="11"/>
      <c r="G4" s="11"/>
      <c r="H4" s="15" t="s">
        <v>3</v>
      </c>
      <c r="I4" s="177">
        <f>'1'!D5</f>
        <v>45292</v>
      </c>
      <c r="J4" s="173"/>
      <c r="K4" s="11"/>
      <c r="N4" s="11"/>
      <c r="O4" s="11"/>
      <c r="P4" s="11"/>
    </row>
    <row r="5" spans="1:16" customFormat="1" ht="36" x14ac:dyDescent="0.4">
      <c r="A5" s="6"/>
      <c r="B5" s="11"/>
      <c r="C5" s="11"/>
      <c r="D5" s="11"/>
      <c r="E5" s="11"/>
      <c r="H5" s="15" t="s">
        <v>4</v>
      </c>
      <c r="I5" s="173" t="str">
        <f>'1'!D6</f>
        <v>033Э8797</v>
      </c>
      <c r="J5" s="173"/>
      <c r="K5" s="11"/>
      <c r="N5" s="11"/>
      <c r="O5" s="11"/>
      <c r="P5" s="11"/>
    </row>
    <row r="6" spans="1:16" customFormat="1" ht="54.4" customHeight="1" x14ac:dyDescent="0.4">
      <c r="A6" s="133" t="s">
        <v>6</v>
      </c>
      <c r="B6" s="133"/>
      <c r="C6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6" s="174"/>
      <c r="E6" s="174"/>
      <c r="F6" s="41"/>
      <c r="G6" s="41"/>
      <c r="H6" s="15" t="s">
        <v>5</v>
      </c>
      <c r="I6" s="173">
        <f>'1'!D7</f>
        <v>2308038770</v>
      </c>
      <c r="J6" s="173"/>
      <c r="K6" s="11"/>
      <c r="N6" s="11"/>
      <c r="O6" s="11"/>
      <c r="P6" s="11"/>
    </row>
    <row r="7" spans="1:16" customFormat="1" ht="37.5" customHeight="1" x14ac:dyDescent="0.4">
      <c r="A7" s="133" t="s">
        <v>8</v>
      </c>
      <c r="B7" s="133"/>
      <c r="C7" s="189" t="str">
        <f>'1'!B9</f>
        <v>03</v>
      </c>
      <c r="D7" s="189"/>
      <c r="E7" s="189"/>
      <c r="F7" s="41"/>
      <c r="G7" s="41"/>
      <c r="H7" s="15" t="s">
        <v>7</v>
      </c>
      <c r="I7" s="173">
        <f>'1'!D8</f>
        <v>230801001</v>
      </c>
      <c r="J7" s="173"/>
      <c r="K7" s="11"/>
      <c r="N7" s="11"/>
      <c r="O7" s="11"/>
      <c r="P7" s="11"/>
    </row>
    <row r="8" spans="1:16" customFormat="1" ht="18.75" customHeight="1" x14ac:dyDescent="0.4">
      <c r="A8" s="22"/>
      <c r="B8" s="36"/>
      <c r="C8" s="179" t="s">
        <v>9</v>
      </c>
      <c r="D8" s="179"/>
      <c r="E8" s="179"/>
      <c r="F8" s="34"/>
      <c r="G8" s="34"/>
      <c r="H8" s="14"/>
      <c r="I8" s="173"/>
      <c r="J8" s="173"/>
      <c r="K8" s="11"/>
      <c r="N8" s="11"/>
      <c r="O8" s="11"/>
      <c r="P8" s="11"/>
    </row>
    <row r="9" spans="1:16" customFormat="1" ht="36" customHeight="1" x14ac:dyDescent="0.4">
      <c r="A9" s="133" t="s">
        <v>10</v>
      </c>
      <c r="B9" s="133"/>
      <c r="C9" s="174" t="str">
        <f>'1'!B11</f>
        <v>департамент образования администрации муниципального образования город Краснодар</v>
      </c>
      <c r="D9" s="174"/>
      <c r="E9" s="174"/>
      <c r="F9" s="41"/>
      <c r="G9" s="41"/>
      <c r="H9" s="14"/>
      <c r="I9" s="173"/>
      <c r="J9" s="173"/>
      <c r="K9" s="11"/>
      <c r="N9" s="11"/>
      <c r="O9" s="11"/>
      <c r="P9" s="11"/>
    </row>
    <row r="10" spans="1:16" customFormat="1" x14ac:dyDescent="0.4">
      <c r="A10" s="133" t="s">
        <v>12</v>
      </c>
      <c r="B10" s="133"/>
      <c r="C10" s="189" t="str">
        <f>'1'!B12</f>
        <v>муниципальное образование город Краснодар</v>
      </c>
      <c r="D10" s="189"/>
      <c r="E10" s="189"/>
      <c r="F10" s="41"/>
      <c r="G10" s="41"/>
      <c r="H10" s="43" t="s">
        <v>11</v>
      </c>
      <c r="I10" s="173">
        <f>'1'!D11</f>
        <v>925</v>
      </c>
      <c r="J10" s="173"/>
      <c r="K10" s="11"/>
      <c r="N10" s="11"/>
      <c r="O10" s="11"/>
      <c r="P10" s="11"/>
    </row>
    <row r="11" spans="1:16" customFormat="1" x14ac:dyDescent="0.4">
      <c r="A11" s="133" t="s">
        <v>14</v>
      </c>
      <c r="B11" s="133"/>
      <c r="C11" s="195"/>
      <c r="D11" s="195"/>
      <c r="E11" s="195"/>
      <c r="F11" s="41"/>
      <c r="G11" s="41"/>
      <c r="H11" s="43" t="s">
        <v>13</v>
      </c>
      <c r="I11" s="173" t="str">
        <f>'1'!D12</f>
        <v>03701000001</v>
      </c>
      <c r="J11" s="173"/>
      <c r="K11" s="11"/>
      <c r="N11" s="11"/>
      <c r="O11" s="11"/>
      <c r="P11" s="11"/>
    </row>
    <row r="12" spans="1:16" x14ac:dyDescent="0.4">
      <c r="A12" s="4"/>
    </row>
    <row r="13" spans="1:16" x14ac:dyDescent="0.4">
      <c r="A13" s="132" t="s">
        <v>278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6" x14ac:dyDescent="0.4">
      <c r="A14" s="4"/>
    </row>
    <row r="15" spans="1:16" x14ac:dyDescent="0.4">
      <c r="A15" s="173" t="s">
        <v>66</v>
      </c>
      <c r="B15" s="173" t="s">
        <v>27</v>
      </c>
      <c r="C15" s="173" t="s">
        <v>279</v>
      </c>
      <c r="D15" s="173"/>
      <c r="E15" s="173"/>
      <c r="F15" s="173"/>
      <c r="G15" s="173"/>
      <c r="H15" s="173"/>
      <c r="I15" s="173"/>
      <c r="J15" s="173"/>
    </row>
    <row r="16" spans="1:16" x14ac:dyDescent="0.4">
      <c r="A16" s="173"/>
      <c r="B16" s="173"/>
      <c r="C16" s="173" t="s">
        <v>33</v>
      </c>
      <c r="D16" s="173"/>
      <c r="E16" s="173" t="s">
        <v>90</v>
      </c>
      <c r="F16" s="173"/>
      <c r="G16" s="173"/>
      <c r="H16" s="173"/>
      <c r="I16" s="173"/>
      <c r="J16" s="173"/>
    </row>
    <row r="17" spans="1:10" ht="47.25" customHeight="1" x14ac:dyDescent="0.4">
      <c r="A17" s="173"/>
      <c r="B17" s="173"/>
      <c r="C17" s="173"/>
      <c r="D17" s="173"/>
      <c r="E17" s="173" t="s">
        <v>280</v>
      </c>
      <c r="F17" s="173"/>
      <c r="G17" s="173" t="s">
        <v>281</v>
      </c>
      <c r="H17" s="173"/>
      <c r="I17" s="173" t="s">
        <v>282</v>
      </c>
      <c r="J17" s="173"/>
    </row>
    <row r="18" spans="1:10" x14ac:dyDescent="0.4">
      <c r="A18" s="173"/>
      <c r="B18" s="173"/>
      <c r="C18" s="18" t="s">
        <v>283</v>
      </c>
      <c r="D18" s="18" t="s">
        <v>284</v>
      </c>
      <c r="E18" s="18" t="s">
        <v>283</v>
      </c>
      <c r="F18" s="18" t="s">
        <v>284</v>
      </c>
      <c r="G18" s="18" t="s">
        <v>283</v>
      </c>
      <c r="H18" s="18" t="s">
        <v>284</v>
      </c>
      <c r="I18" s="18" t="s">
        <v>283</v>
      </c>
      <c r="J18" s="18" t="s">
        <v>284</v>
      </c>
    </row>
    <row r="19" spans="1:10" x14ac:dyDescent="0.4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</row>
    <row r="20" spans="1:10" ht="32.25" customHeight="1" x14ac:dyDescent="0.4">
      <c r="A20" s="23" t="s">
        <v>285</v>
      </c>
      <c r="B20" s="18">
        <v>1000</v>
      </c>
      <c r="C20" s="24"/>
      <c r="D20" s="24"/>
      <c r="E20" s="24"/>
      <c r="F20" s="24"/>
      <c r="G20" s="24"/>
      <c r="H20" s="24"/>
      <c r="I20" s="24"/>
      <c r="J20" s="24"/>
    </row>
    <row r="21" spans="1:10" ht="63" customHeight="1" x14ac:dyDescent="0.4">
      <c r="A21" s="23" t="s">
        <v>286</v>
      </c>
      <c r="B21" s="18">
        <v>1100</v>
      </c>
      <c r="C21" s="24"/>
      <c r="D21" s="24"/>
      <c r="E21" s="24"/>
      <c r="F21" s="24"/>
      <c r="G21" s="24"/>
      <c r="H21" s="24"/>
      <c r="I21" s="24"/>
      <c r="J21" s="24"/>
    </row>
    <row r="22" spans="1:10" ht="28.5" customHeight="1" x14ac:dyDescent="0.4">
      <c r="A22" s="209" t="s">
        <v>402</v>
      </c>
      <c r="B22" s="192">
        <v>1101</v>
      </c>
      <c r="C22" s="190"/>
      <c r="D22" s="190"/>
      <c r="E22" s="190"/>
      <c r="F22" s="190"/>
      <c r="G22" s="190"/>
      <c r="H22" s="190"/>
      <c r="I22" s="190"/>
      <c r="J22" s="190"/>
    </row>
    <row r="23" spans="1:10" ht="56.25" customHeight="1" x14ac:dyDescent="0.4">
      <c r="A23" s="210"/>
      <c r="B23" s="194"/>
      <c r="C23" s="190"/>
      <c r="D23" s="190"/>
      <c r="E23" s="190"/>
      <c r="F23" s="190"/>
      <c r="G23" s="190"/>
      <c r="H23" s="190"/>
      <c r="I23" s="190"/>
      <c r="J23" s="190"/>
    </row>
    <row r="24" spans="1:10" ht="54" x14ac:dyDescent="0.4">
      <c r="A24" s="23" t="s">
        <v>287</v>
      </c>
      <c r="B24" s="18">
        <v>1102</v>
      </c>
      <c r="C24" s="24"/>
      <c r="D24" s="24"/>
      <c r="E24" s="24"/>
      <c r="F24" s="24"/>
      <c r="G24" s="24"/>
      <c r="H24" s="24"/>
      <c r="I24" s="24"/>
      <c r="J24" s="24"/>
    </row>
    <row r="25" spans="1:10" ht="72" x14ac:dyDescent="0.4">
      <c r="A25" s="23" t="s">
        <v>288</v>
      </c>
      <c r="B25" s="18">
        <v>1103</v>
      </c>
      <c r="C25" s="24"/>
      <c r="D25" s="24"/>
      <c r="E25" s="24"/>
      <c r="F25" s="24"/>
      <c r="G25" s="24"/>
      <c r="H25" s="24"/>
      <c r="I25" s="24"/>
      <c r="J25" s="24"/>
    </row>
    <row r="26" spans="1:10" ht="72" x14ac:dyDescent="0.4">
      <c r="A26" s="23" t="s">
        <v>289</v>
      </c>
      <c r="B26" s="18">
        <v>1104</v>
      </c>
      <c r="C26" s="24"/>
      <c r="D26" s="24"/>
      <c r="E26" s="24"/>
      <c r="F26" s="24"/>
      <c r="G26" s="24"/>
      <c r="H26" s="24"/>
      <c r="I26" s="24"/>
      <c r="J26" s="24"/>
    </row>
    <row r="27" spans="1:10" ht="90" x14ac:dyDescent="0.4">
      <c r="A27" s="23" t="s">
        <v>290</v>
      </c>
      <c r="B27" s="18">
        <v>1105</v>
      </c>
      <c r="C27" s="24"/>
      <c r="D27" s="24"/>
      <c r="E27" s="24"/>
      <c r="F27" s="24"/>
      <c r="G27" s="24"/>
      <c r="H27" s="24"/>
      <c r="I27" s="24"/>
      <c r="J27" s="24"/>
    </row>
    <row r="28" spans="1:10" ht="90" x14ac:dyDescent="0.4">
      <c r="A28" s="23" t="s">
        <v>291</v>
      </c>
      <c r="B28" s="18">
        <v>1106</v>
      </c>
      <c r="C28" s="24"/>
      <c r="D28" s="24"/>
      <c r="E28" s="24"/>
      <c r="F28" s="24"/>
      <c r="G28" s="24"/>
      <c r="H28" s="24"/>
      <c r="I28" s="24"/>
      <c r="J28" s="24"/>
    </row>
    <row r="29" spans="1:10" ht="54" x14ac:dyDescent="0.4">
      <c r="A29" s="23" t="s">
        <v>292</v>
      </c>
      <c r="B29" s="18">
        <v>1107</v>
      </c>
      <c r="C29" s="24"/>
      <c r="D29" s="24"/>
      <c r="E29" s="24"/>
      <c r="F29" s="24"/>
      <c r="G29" s="24"/>
      <c r="H29" s="24"/>
      <c r="I29" s="24"/>
      <c r="J29" s="24"/>
    </row>
    <row r="30" spans="1:10" ht="36" x14ac:dyDescent="0.4">
      <c r="A30" s="23" t="s">
        <v>293</v>
      </c>
      <c r="B30" s="18">
        <v>1108</v>
      </c>
      <c r="C30" s="24"/>
      <c r="D30" s="24"/>
      <c r="E30" s="24"/>
      <c r="F30" s="24"/>
      <c r="G30" s="24"/>
      <c r="H30" s="24"/>
      <c r="I30" s="24"/>
      <c r="J30" s="24"/>
    </row>
    <row r="31" spans="1:10" ht="36" x14ac:dyDescent="0.4">
      <c r="A31" s="23" t="s">
        <v>294</v>
      </c>
      <c r="B31" s="18">
        <v>1200</v>
      </c>
      <c r="C31" s="24"/>
      <c r="D31" s="24"/>
      <c r="E31" s="24"/>
      <c r="F31" s="24"/>
      <c r="G31" s="24"/>
      <c r="H31" s="24"/>
      <c r="I31" s="24"/>
      <c r="J31" s="24"/>
    </row>
    <row r="32" spans="1:10" ht="36" x14ac:dyDescent="0.4">
      <c r="A32" s="23" t="s">
        <v>295</v>
      </c>
      <c r="B32" s="18">
        <v>1300</v>
      </c>
      <c r="C32" s="24"/>
      <c r="D32" s="24"/>
      <c r="E32" s="24"/>
      <c r="F32" s="24"/>
      <c r="G32" s="24"/>
      <c r="H32" s="24"/>
      <c r="I32" s="24"/>
      <c r="J32" s="24"/>
    </row>
    <row r="33" spans="1:10" ht="126" x14ac:dyDescent="0.4">
      <c r="A33" s="23" t="s">
        <v>296</v>
      </c>
      <c r="B33" s="18">
        <v>1400</v>
      </c>
      <c r="C33" s="24"/>
      <c r="D33" s="24"/>
      <c r="E33" s="24"/>
      <c r="F33" s="24"/>
      <c r="G33" s="24"/>
      <c r="H33" s="24"/>
      <c r="I33" s="24"/>
      <c r="J33" s="24"/>
    </row>
    <row r="34" spans="1:10" x14ac:dyDescent="0.4">
      <c r="A34" s="23" t="s">
        <v>297</v>
      </c>
      <c r="B34" s="18">
        <v>1500</v>
      </c>
      <c r="C34" s="24"/>
      <c r="D34" s="24"/>
      <c r="E34" s="24"/>
      <c r="F34" s="24"/>
      <c r="G34" s="24"/>
      <c r="H34" s="24"/>
      <c r="I34" s="24"/>
      <c r="J34" s="24"/>
    </row>
    <row r="35" spans="1:10" x14ac:dyDescent="0.4">
      <c r="A35" s="23" t="s">
        <v>298</v>
      </c>
      <c r="B35" s="18">
        <v>1600</v>
      </c>
      <c r="C35" s="24"/>
      <c r="D35" s="24"/>
      <c r="E35" s="24"/>
      <c r="F35" s="24"/>
      <c r="G35" s="24"/>
      <c r="H35" s="24"/>
      <c r="I35" s="24"/>
      <c r="J35" s="24"/>
    </row>
    <row r="36" spans="1:10" x14ac:dyDescent="0.4">
      <c r="A36" s="23" t="s">
        <v>299</v>
      </c>
      <c r="B36" s="18">
        <v>1700</v>
      </c>
      <c r="C36" s="24"/>
      <c r="D36" s="24"/>
      <c r="E36" s="24"/>
      <c r="F36" s="24"/>
      <c r="G36" s="24"/>
      <c r="H36" s="24"/>
      <c r="I36" s="24"/>
      <c r="J36" s="24"/>
    </row>
    <row r="37" spans="1:10" ht="54" x14ac:dyDescent="0.4">
      <c r="A37" s="23" t="s">
        <v>300</v>
      </c>
      <c r="B37" s="18">
        <v>1800</v>
      </c>
      <c r="C37" s="24"/>
      <c r="D37" s="24"/>
      <c r="E37" s="24"/>
      <c r="F37" s="24"/>
      <c r="G37" s="24"/>
      <c r="H37" s="24"/>
      <c r="I37" s="24"/>
      <c r="J37" s="24"/>
    </row>
    <row r="38" spans="1:10" x14ac:dyDescent="0.4">
      <c r="A38" s="23" t="s">
        <v>301</v>
      </c>
      <c r="B38" s="18">
        <v>1900</v>
      </c>
      <c r="C38" s="24"/>
      <c r="D38" s="24"/>
      <c r="E38" s="24"/>
      <c r="F38" s="24"/>
      <c r="G38" s="24"/>
      <c r="H38" s="24"/>
      <c r="I38" s="24"/>
      <c r="J38" s="24"/>
    </row>
    <row r="39" spans="1:10" x14ac:dyDescent="0.4">
      <c r="A39" s="4"/>
    </row>
    <row r="40" spans="1:10" x14ac:dyDescent="0.4">
      <c r="A40" s="173" t="s">
        <v>66</v>
      </c>
      <c r="B40" s="173" t="s">
        <v>27</v>
      </c>
      <c r="C40" s="173" t="s">
        <v>279</v>
      </c>
      <c r="D40" s="173"/>
      <c r="E40" s="173"/>
      <c r="F40" s="173"/>
      <c r="G40" s="173"/>
      <c r="H40" s="173"/>
      <c r="I40" s="173"/>
      <c r="J40" s="173"/>
    </row>
    <row r="41" spans="1:10" x14ac:dyDescent="0.4">
      <c r="A41" s="173"/>
      <c r="B41" s="173"/>
      <c r="C41" s="173" t="s">
        <v>33</v>
      </c>
      <c r="D41" s="173"/>
      <c r="E41" s="173" t="s">
        <v>90</v>
      </c>
      <c r="F41" s="173"/>
      <c r="G41" s="173"/>
      <c r="H41" s="173"/>
      <c r="I41" s="173"/>
      <c r="J41" s="173"/>
    </row>
    <row r="42" spans="1:10" ht="47.25" customHeight="1" x14ac:dyDescent="0.4">
      <c r="A42" s="173"/>
      <c r="B42" s="173"/>
      <c r="C42" s="173"/>
      <c r="D42" s="173"/>
      <c r="E42" s="173" t="s">
        <v>280</v>
      </c>
      <c r="F42" s="173"/>
      <c r="G42" s="173" t="s">
        <v>281</v>
      </c>
      <c r="H42" s="173"/>
      <c r="I42" s="173" t="s">
        <v>282</v>
      </c>
      <c r="J42" s="173"/>
    </row>
    <row r="43" spans="1:10" x14ac:dyDescent="0.4">
      <c r="A43" s="173"/>
      <c r="B43" s="173"/>
      <c r="C43" s="18" t="s">
        <v>283</v>
      </c>
      <c r="D43" s="18" t="s">
        <v>284</v>
      </c>
      <c r="E43" s="18" t="s">
        <v>283</v>
      </c>
      <c r="F43" s="18" t="s">
        <v>284</v>
      </c>
      <c r="G43" s="18" t="s">
        <v>283</v>
      </c>
      <c r="H43" s="18" t="s">
        <v>284</v>
      </c>
      <c r="I43" s="18" t="s">
        <v>283</v>
      </c>
      <c r="J43" s="18" t="s">
        <v>284</v>
      </c>
    </row>
    <row r="44" spans="1:10" x14ac:dyDescent="0.4">
      <c r="A44" s="18">
        <v>1</v>
      </c>
      <c r="B44" s="18">
        <v>2</v>
      </c>
      <c r="C44" s="18">
        <v>3</v>
      </c>
      <c r="D44" s="18">
        <v>4</v>
      </c>
      <c r="E44" s="18">
        <v>5</v>
      </c>
      <c r="F44" s="18">
        <v>6</v>
      </c>
      <c r="G44" s="18">
        <v>7</v>
      </c>
      <c r="H44" s="18">
        <v>8</v>
      </c>
      <c r="I44" s="18">
        <v>9</v>
      </c>
      <c r="J44" s="18">
        <v>10</v>
      </c>
    </row>
    <row r="45" spans="1:10" x14ac:dyDescent="0.4">
      <c r="A45" s="23" t="s">
        <v>302</v>
      </c>
      <c r="B45" s="18">
        <v>2000</v>
      </c>
      <c r="C45" s="24"/>
      <c r="D45" s="24"/>
      <c r="E45" s="24"/>
      <c r="F45" s="24"/>
      <c r="G45" s="24"/>
      <c r="H45" s="24"/>
      <c r="I45" s="24"/>
      <c r="J45" s="24"/>
    </row>
    <row r="46" spans="1:10" x14ac:dyDescent="0.4">
      <c r="A46" s="23" t="s">
        <v>303</v>
      </c>
      <c r="B46" s="18">
        <v>2100</v>
      </c>
      <c r="C46" s="24"/>
      <c r="D46" s="24"/>
      <c r="E46" s="24"/>
      <c r="F46" s="24"/>
      <c r="G46" s="24"/>
      <c r="H46" s="24"/>
      <c r="I46" s="24"/>
      <c r="J46" s="24"/>
    </row>
    <row r="47" spans="1:10" x14ac:dyDescent="0.4">
      <c r="A47" s="209" t="s">
        <v>403</v>
      </c>
      <c r="B47" s="192">
        <v>2101</v>
      </c>
      <c r="C47" s="192"/>
      <c r="D47" s="192"/>
      <c r="E47" s="192"/>
      <c r="F47" s="192"/>
      <c r="G47" s="192"/>
      <c r="H47" s="192"/>
      <c r="I47" s="192"/>
      <c r="J47" s="192"/>
    </row>
    <row r="48" spans="1:10" x14ac:dyDescent="0.4">
      <c r="A48" s="210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x14ac:dyDescent="0.4">
      <c r="A49" s="23" t="s">
        <v>304</v>
      </c>
      <c r="B49" s="18">
        <v>2102</v>
      </c>
      <c r="C49" s="24"/>
      <c r="D49" s="24"/>
      <c r="E49" s="24"/>
      <c r="F49" s="24"/>
      <c r="G49" s="24"/>
      <c r="H49" s="24"/>
      <c r="I49" s="24"/>
      <c r="J49" s="24"/>
    </row>
    <row r="50" spans="1:10" x14ac:dyDescent="0.4">
      <c r="A50" s="23" t="s">
        <v>305</v>
      </c>
      <c r="B50" s="18">
        <v>2103</v>
      </c>
      <c r="C50" s="24"/>
      <c r="D50" s="24"/>
      <c r="E50" s="24"/>
      <c r="F50" s="24"/>
      <c r="G50" s="24"/>
      <c r="H50" s="24"/>
      <c r="I50" s="24"/>
      <c r="J50" s="24"/>
    </row>
    <row r="51" spans="1:10" ht="36" x14ac:dyDescent="0.4">
      <c r="A51" s="23" t="s">
        <v>306</v>
      </c>
      <c r="B51" s="18">
        <v>2104</v>
      </c>
      <c r="C51" s="24"/>
      <c r="D51" s="24"/>
      <c r="E51" s="24"/>
      <c r="F51" s="24"/>
      <c r="G51" s="24"/>
      <c r="H51" s="24"/>
      <c r="I51" s="24"/>
      <c r="J51" s="24"/>
    </row>
    <row r="52" spans="1:10" x14ac:dyDescent="0.4">
      <c r="A52" s="23" t="s">
        <v>307</v>
      </c>
      <c r="B52" s="18">
        <v>2105</v>
      </c>
      <c r="C52" s="24"/>
      <c r="D52" s="24"/>
      <c r="E52" s="24"/>
      <c r="F52" s="24"/>
      <c r="G52" s="24"/>
      <c r="H52" s="24"/>
      <c r="I52" s="24"/>
      <c r="J52" s="24"/>
    </row>
    <row r="53" spans="1:10" x14ac:dyDescent="0.4">
      <c r="A53" s="23" t="s">
        <v>308</v>
      </c>
      <c r="B53" s="18">
        <v>2200</v>
      </c>
      <c r="C53" s="24"/>
      <c r="D53" s="24"/>
      <c r="E53" s="24"/>
      <c r="F53" s="24"/>
      <c r="G53" s="24"/>
      <c r="H53" s="24"/>
      <c r="I53" s="24"/>
      <c r="J53" s="24"/>
    </row>
    <row r="54" spans="1:10" x14ac:dyDescent="0.4">
      <c r="A54" s="209" t="s">
        <v>404</v>
      </c>
      <c r="B54" s="192">
        <v>2201</v>
      </c>
      <c r="C54" s="192"/>
      <c r="D54" s="192"/>
      <c r="E54" s="192"/>
      <c r="F54" s="192"/>
      <c r="G54" s="192"/>
      <c r="H54" s="192"/>
      <c r="I54" s="192"/>
      <c r="J54" s="192"/>
    </row>
    <row r="55" spans="1:10" x14ac:dyDescent="0.4">
      <c r="A55" s="210"/>
      <c r="B55" s="194"/>
      <c r="C55" s="194"/>
      <c r="D55" s="194"/>
      <c r="E55" s="194"/>
      <c r="F55" s="194"/>
      <c r="G55" s="194"/>
      <c r="H55" s="194"/>
      <c r="I55" s="194"/>
      <c r="J55" s="194"/>
    </row>
    <row r="56" spans="1:10" x14ac:dyDescent="0.4">
      <c r="A56" s="23" t="s">
        <v>309</v>
      </c>
      <c r="B56" s="18">
        <v>2202</v>
      </c>
      <c r="C56" s="24"/>
      <c r="D56" s="24"/>
      <c r="E56" s="24"/>
      <c r="F56" s="24"/>
      <c r="G56" s="24"/>
      <c r="H56" s="24"/>
      <c r="I56" s="24"/>
      <c r="J56" s="24"/>
    </row>
    <row r="57" spans="1:10" x14ac:dyDescent="0.4">
      <c r="A57" s="23" t="s">
        <v>310</v>
      </c>
      <c r="B57" s="18">
        <v>2203</v>
      </c>
      <c r="C57" s="24"/>
      <c r="D57" s="24"/>
      <c r="E57" s="24"/>
      <c r="F57" s="24"/>
      <c r="G57" s="24"/>
      <c r="H57" s="24"/>
      <c r="I57" s="24"/>
      <c r="J57" s="24"/>
    </row>
    <row r="58" spans="1:10" ht="36" x14ac:dyDescent="0.4">
      <c r="A58" s="23" t="s">
        <v>311</v>
      </c>
      <c r="B58" s="18">
        <v>2204</v>
      </c>
      <c r="C58" s="24"/>
      <c r="D58" s="24"/>
      <c r="E58" s="24"/>
      <c r="F58" s="24"/>
      <c r="G58" s="24"/>
      <c r="H58" s="24"/>
      <c r="I58" s="24"/>
      <c r="J58" s="24"/>
    </row>
    <row r="59" spans="1:10" x14ac:dyDescent="0.4">
      <c r="A59" s="23" t="s">
        <v>312</v>
      </c>
      <c r="B59" s="18">
        <v>2205</v>
      </c>
      <c r="C59" s="24"/>
      <c r="D59" s="24"/>
      <c r="E59" s="24"/>
      <c r="F59" s="24"/>
      <c r="G59" s="24"/>
      <c r="H59" s="24"/>
      <c r="I59" s="24"/>
      <c r="J59" s="24"/>
    </row>
    <row r="60" spans="1:10" ht="36" x14ac:dyDescent="0.4">
      <c r="A60" s="23" t="s">
        <v>313</v>
      </c>
      <c r="B60" s="18">
        <v>2206</v>
      </c>
      <c r="C60" s="24"/>
      <c r="D60" s="24"/>
      <c r="E60" s="24"/>
      <c r="F60" s="24"/>
      <c r="G60" s="24"/>
      <c r="H60" s="24"/>
      <c r="I60" s="24"/>
      <c r="J60" s="24"/>
    </row>
    <row r="61" spans="1:10" x14ac:dyDescent="0.4">
      <c r="A61" s="23" t="s">
        <v>314</v>
      </c>
      <c r="B61" s="18">
        <v>3000</v>
      </c>
      <c r="C61" s="24"/>
      <c r="D61" s="24"/>
      <c r="E61" s="24"/>
      <c r="F61" s="24"/>
      <c r="G61" s="24"/>
      <c r="H61" s="24"/>
      <c r="I61" s="24"/>
      <c r="J61" s="24"/>
    </row>
    <row r="62" spans="1:10" ht="36" x14ac:dyDescent="0.4">
      <c r="A62" s="23" t="s">
        <v>315</v>
      </c>
      <c r="B62" s="18">
        <v>3100</v>
      </c>
      <c r="C62" s="24"/>
      <c r="D62" s="24"/>
      <c r="E62" s="24"/>
      <c r="F62" s="24"/>
      <c r="G62" s="24"/>
      <c r="H62" s="24"/>
      <c r="I62" s="24"/>
      <c r="J62" s="24"/>
    </row>
    <row r="63" spans="1:10" ht="36" x14ac:dyDescent="0.4">
      <c r="A63" s="23" t="s">
        <v>316</v>
      </c>
      <c r="B63" s="18">
        <v>3200</v>
      </c>
      <c r="C63" s="24"/>
      <c r="D63" s="24"/>
      <c r="E63" s="24"/>
      <c r="F63" s="24"/>
      <c r="G63" s="24"/>
      <c r="H63" s="24"/>
      <c r="I63" s="24"/>
      <c r="J63" s="24"/>
    </row>
    <row r="64" spans="1:10" x14ac:dyDescent="0.4">
      <c r="A64" s="23" t="s">
        <v>317</v>
      </c>
      <c r="B64" s="18">
        <v>3300</v>
      </c>
      <c r="C64" s="24"/>
      <c r="D64" s="24"/>
      <c r="E64" s="24"/>
      <c r="F64" s="24"/>
      <c r="G64" s="24"/>
      <c r="H64" s="24"/>
      <c r="I64" s="24"/>
      <c r="J64" s="24"/>
    </row>
    <row r="65" spans="1:11" x14ac:dyDescent="0.4">
      <c r="A65" s="23" t="s">
        <v>318</v>
      </c>
      <c r="B65" s="18">
        <v>3400</v>
      </c>
      <c r="C65" s="24"/>
      <c r="D65" s="24"/>
      <c r="E65" s="24"/>
      <c r="F65" s="24"/>
      <c r="G65" s="24"/>
      <c r="H65" s="24"/>
      <c r="I65" s="24"/>
      <c r="J65" s="24"/>
    </row>
    <row r="66" spans="1:11" x14ac:dyDescent="0.4">
      <c r="A66" s="23" t="s">
        <v>319</v>
      </c>
      <c r="B66" s="18">
        <v>3500</v>
      </c>
      <c r="C66" s="24"/>
      <c r="D66" s="24"/>
      <c r="E66" s="24"/>
      <c r="F66" s="24"/>
      <c r="G66" s="24"/>
      <c r="H66" s="24"/>
      <c r="I66" s="24"/>
      <c r="J66" s="24"/>
    </row>
    <row r="67" spans="1:11" x14ac:dyDescent="0.4">
      <c r="A67" s="23" t="s">
        <v>320</v>
      </c>
      <c r="B67" s="18">
        <v>3600</v>
      </c>
      <c r="C67" s="24"/>
      <c r="D67" s="24"/>
      <c r="E67" s="24"/>
      <c r="F67" s="24"/>
      <c r="G67" s="24"/>
      <c r="H67" s="24"/>
      <c r="I67" s="24"/>
      <c r="J67" s="24"/>
    </row>
    <row r="68" spans="1:11" x14ac:dyDescent="0.4">
      <c r="A68" s="23" t="s">
        <v>321</v>
      </c>
      <c r="B68" s="18">
        <v>3700</v>
      </c>
      <c r="C68" s="24"/>
      <c r="D68" s="24"/>
      <c r="E68" s="24"/>
      <c r="F68" s="24"/>
      <c r="G68" s="24"/>
      <c r="H68" s="24"/>
      <c r="I68" s="24"/>
      <c r="J68" s="24"/>
    </row>
    <row r="69" spans="1:11" ht="36" x14ac:dyDescent="0.4">
      <c r="A69" s="23" t="s">
        <v>322</v>
      </c>
      <c r="B69" s="18">
        <v>3800</v>
      </c>
      <c r="C69" s="24"/>
      <c r="D69" s="24"/>
      <c r="E69" s="24"/>
      <c r="F69" s="24"/>
      <c r="G69" s="24"/>
      <c r="H69" s="24"/>
      <c r="I69" s="24"/>
      <c r="J69" s="24"/>
    </row>
    <row r="70" spans="1:11" ht="72" x14ac:dyDescent="0.4">
      <c r="A70" s="23" t="s">
        <v>323</v>
      </c>
      <c r="B70" s="18">
        <v>3900</v>
      </c>
      <c r="C70" s="24"/>
      <c r="D70" s="24"/>
      <c r="E70" s="24"/>
      <c r="F70" s="24"/>
      <c r="G70" s="24"/>
      <c r="H70" s="24"/>
      <c r="I70" s="24"/>
      <c r="J70" s="24"/>
    </row>
    <row r="71" spans="1:11" x14ac:dyDescent="0.4">
      <c r="A71" s="29" t="s">
        <v>39</v>
      </c>
      <c r="B71" s="28">
        <v>9000</v>
      </c>
      <c r="C71" s="31"/>
      <c r="D71" s="31"/>
      <c r="E71" s="31"/>
      <c r="F71" s="31"/>
      <c r="G71" s="31"/>
      <c r="H71" s="31"/>
      <c r="I71" s="31"/>
      <c r="J71" s="31"/>
    </row>
    <row r="72" spans="1:11" x14ac:dyDescent="0.4">
      <c r="A72" s="4"/>
    </row>
    <row r="73" spans="1:11" x14ac:dyDescent="0.4">
      <c r="A73" s="208" t="s">
        <v>324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x14ac:dyDescent="0.4">
      <c r="A74" s="4"/>
    </row>
    <row r="75" spans="1:11" ht="63" customHeight="1" x14ac:dyDescent="0.4">
      <c r="A75" s="173" t="s">
        <v>66</v>
      </c>
      <c r="B75" s="173" t="s">
        <v>27</v>
      </c>
      <c r="C75" s="173" t="s">
        <v>176</v>
      </c>
      <c r="D75" s="173"/>
      <c r="E75" s="173"/>
      <c r="F75" s="173"/>
      <c r="G75" s="173" t="s">
        <v>185</v>
      </c>
      <c r="H75" s="173"/>
      <c r="I75" s="173"/>
      <c r="J75" s="173"/>
      <c r="K75" s="173"/>
    </row>
    <row r="76" spans="1:11" x14ac:dyDescent="0.4">
      <c r="A76" s="173"/>
      <c r="B76" s="173"/>
      <c r="C76" s="173" t="s">
        <v>33</v>
      </c>
      <c r="D76" s="173" t="s">
        <v>90</v>
      </c>
      <c r="E76" s="173"/>
      <c r="F76" s="173"/>
      <c r="G76" s="173" t="s">
        <v>33</v>
      </c>
      <c r="H76" s="173" t="s">
        <v>90</v>
      </c>
      <c r="I76" s="173"/>
      <c r="J76" s="173"/>
      <c r="K76" s="173"/>
    </row>
    <row r="77" spans="1:11" ht="75.25" customHeight="1" x14ac:dyDescent="0.4">
      <c r="A77" s="173"/>
      <c r="B77" s="173"/>
      <c r="C77" s="173"/>
      <c r="D77" s="173" t="s">
        <v>325</v>
      </c>
      <c r="E77" s="173" t="s">
        <v>179</v>
      </c>
      <c r="F77" s="173" t="s">
        <v>326</v>
      </c>
      <c r="G77" s="173"/>
      <c r="H77" s="173" t="s">
        <v>187</v>
      </c>
      <c r="I77" s="192" t="s">
        <v>405</v>
      </c>
      <c r="J77" s="192" t="s">
        <v>406</v>
      </c>
      <c r="K77" s="173" t="s">
        <v>327</v>
      </c>
    </row>
    <row r="78" spans="1:11" x14ac:dyDescent="0.4">
      <c r="A78" s="173"/>
      <c r="B78" s="173"/>
      <c r="C78" s="173"/>
      <c r="D78" s="173"/>
      <c r="E78" s="173"/>
      <c r="F78" s="173"/>
      <c r="G78" s="173"/>
      <c r="H78" s="173"/>
      <c r="I78" s="194"/>
      <c r="J78" s="194"/>
      <c r="K78" s="173"/>
    </row>
    <row r="79" spans="1:11" x14ac:dyDescent="0.4">
      <c r="A79" s="18">
        <v>1</v>
      </c>
      <c r="B79" s="18">
        <v>2</v>
      </c>
      <c r="C79" s="18">
        <v>3</v>
      </c>
      <c r="D79" s="18">
        <v>4</v>
      </c>
      <c r="E79" s="18">
        <v>5</v>
      </c>
      <c r="F79" s="18">
        <v>6</v>
      </c>
      <c r="G79" s="18">
        <v>7</v>
      </c>
      <c r="H79" s="18">
        <v>8</v>
      </c>
      <c r="I79" s="18">
        <v>9</v>
      </c>
      <c r="J79" s="18">
        <v>10</v>
      </c>
      <c r="K79" s="18">
        <v>11</v>
      </c>
    </row>
    <row r="80" spans="1:11" x14ac:dyDescent="0.4">
      <c r="A80" s="23" t="s">
        <v>285</v>
      </c>
      <c r="B80" s="18">
        <v>1000</v>
      </c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54" x14ac:dyDescent="0.4">
      <c r="A81" s="23" t="s">
        <v>286</v>
      </c>
      <c r="B81" s="18">
        <v>1100</v>
      </c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54.75" customHeight="1" x14ac:dyDescent="0.4">
      <c r="A82" s="209" t="s">
        <v>407</v>
      </c>
      <c r="B82" s="192">
        <v>1101</v>
      </c>
      <c r="C82" s="192"/>
      <c r="D82" s="192"/>
      <c r="E82" s="192"/>
      <c r="F82" s="192"/>
      <c r="G82" s="192"/>
      <c r="H82" s="192"/>
      <c r="I82" s="192"/>
      <c r="J82" s="192"/>
      <c r="K82" s="192"/>
    </row>
    <row r="83" spans="1:11" ht="27.75" customHeight="1" x14ac:dyDescent="0.4">
      <c r="A83" s="210"/>
      <c r="B83" s="194"/>
      <c r="C83" s="194"/>
      <c r="D83" s="194"/>
      <c r="E83" s="194"/>
      <c r="F83" s="194"/>
      <c r="G83" s="194"/>
      <c r="H83" s="194"/>
      <c r="I83" s="194"/>
      <c r="J83" s="194"/>
      <c r="K83" s="194"/>
    </row>
    <row r="84" spans="1:11" ht="54" x14ac:dyDescent="0.4">
      <c r="A84" s="23" t="s">
        <v>287</v>
      </c>
      <c r="B84" s="18">
        <v>1102</v>
      </c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72" x14ac:dyDescent="0.4">
      <c r="A85" s="23" t="s">
        <v>328</v>
      </c>
      <c r="B85" s="18">
        <v>1103</v>
      </c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72" x14ac:dyDescent="0.4">
      <c r="A86" s="23" t="s">
        <v>289</v>
      </c>
      <c r="B86" s="18">
        <v>1104</v>
      </c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90" x14ac:dyDescent="0.4">
      <c r="A87" s="23" t="s">
        <v>290</v>
      </c>
      <c r="B87" s="18">
        <v>1105</v>
      </c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90" x14ac:dyDescent="0.4">
      <c r="A88" s="23" t="s">
        <v>291</v>
      </c>
      <c r="B88" s="18">
        <v>1106</v>
      </c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54" x14ac:dyDescent="0.4">
      <c r="A89" s="23" t="s">
        <v>292</v>
      </c>
      <c r="B89" s="18">
        <v>1107</v>
      </c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36" x14ac:dyDescent="0.4">
      <c r="A90" s="23" t="s">
        <v>293</v>
      </c>
      <c r="B90" s="18">
        <v>1108</v>
      </c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36" x14ac:dyDescent="0.4">
      <c r="A91" s="23" t="s">
        <v>294</v>
      </c>
      <c r="B91" s="18">
        <v>1200</v>
      </c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36" x14ac:dyDescent="0.4">
      <c r="A92" s="23" t="s">
        <v>295</v>
      </c>
      <c r="B92" s="18">
        <v>1300</v>
      </c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6" x14ac:dyDescent="0.4">
      <c r="A93" s="23" t="s">
        <v>296</v>
      </c>
      <c r="B93" s="18">
        <v>1400</v>
      </c>
      <c r="C93" s="24"/>
      <c r="D93" s="24"/>
      <c r="E93" s="24"/>
      <c r="F93" s="24"/>
      <c r="G93" s="24"/>
      <c r="H93" s="24"/>
      <c r="I93" s="24"/>
      <c r="J93" s="24"/>
      <c r="K93" s="24"/>
    </row>
    <row r="94" spans="1:11" x14ac:dyDescent="0.4">
      <c r="A94" s="23" t="s">
        <v>297</v>
      </c>
      <c r="B94" s="18">
        <v>1500</v>
      </c>
      <c r="C94" s="24"/>
      <c r="D94" s="24"/>
      <c r="E94" s="24"/>
      <c r="F94" s="24"/>
      <c r="G94" s="24"/>
      <c r="H94" s="24"/>
      <c r="I94" s="24"/>
      <c r="J94" s="24"/>
      <c r="K94" s="24"/>
    </row>
    <row r="95" spans="1:11" x14ac:dyDescent="0.4">
      <c r="A95" s="23" t="s">
        <v>298</v>
      </c>
      <c r="B95" s="18">
        <v>1600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1:11" x14ac:dyDescent="0.4">
      <c r="A96" s="23" t="s">
        <v>299</v>
      </c>
      <c r="B96" s="18">
        <v>1700</v>
      </c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54" x14ac:dyDescent="0.4">
      <c r="A97" s="23" t="s">
        <v>300</v>
      </c>
      <c r="B97" s="18">
        <v>1800</v>
      </c>
      <c r="C97" s="24"/>
      <c r="D97" s="24"/>
      <c r="E97" s="24"/>
      <c r="F97" s="24"/>
      <c r="G97" s="24"/>
      <c r="H97" s="24"/>
      <c r="I97" s="24"/>
      <c r="J97" s="24"/>
      <c r="K97" s="24"/>
    </row>
    <row r="98" spans="1:11" x14ac:dyDescent="0.4">
      <c r="A98" s="23" t="s">
        <v>301</v>
      </c>
      <c r="B98" s="18">
        <v>1900</v>
      </c>
      <c r="C98" s="24"/>
      <c r="D98" s="24"/>
      <c r="E98" s="24"/>
      <c r="F98" s="24"/>
      <c r="G98" s="24"/>
      <c r="H98" s="24"/>
      <c r="I98" s="24"/>
      <c r="J98" s="24"/>
      <c r="K98" s="24"/>
    </row>
    <row r="99" spans="1:11" x14ac:dyDescent="0.4">
      <c r="A99" s="4"/>
    </row>
    <row r="100" spans="1:11" ht="63" customHeight="1" x14ac:dyDescent="0.4">
      <c r="A100" s="207" t="s">
        <v>66</v>
      </c>
      <c r="B100" s="173" t="s">
        <v>27</v>
      </c>
      <c r="C100" s="173" t="s">
        <v>176</v>
      </c>
      <c r="D100" s="173"/>
      <c r="E100" s="173"/>
      <c r="F100" s="173"/>
      <c r="G100" s="173" t="s">
        <v>185</v>
      </c>
      <c r="H100" s="173"/>
      <c r="I100" s="173"/>
      <c r="J100" s="173"/>
      <c r="K100" s="173"/>
    </row>
    <row r="101" spans="1:11" x14ac:dyDescent="0.4">
      <c r="A101" s="207"/>
      <c r="B101" s="173"/>
      <c r="C101" s="173" t="s">
        <v>33</v>
      </c>
      <c r="D101" s="173" t="s">
        <v>90</v>
      </c>
      <c r="E101" s="173"/>
      <c r="F101" s="173"/>
      <c r="G101" s="173" t="s">
        <v>33</v>
      </c>
      <c r="H101" s="173" t="s">
        <v>90</v>
      </c>
      <c r="I101" s="173"/>
      <c r="J101" s="173"/>
      <c r="K101" s="173"/>
    </row>
    <row r="102" spans="1:11" ht="75.25" customHeight="1" x14ac:dyDescent="0.4">
      <c r="A102" s="207"/>
      <c r="B102" s="173"/>
      <c r="C102" s="173"/>
      <c r="D102" s="173" t="s">
        <v>325</v>
      </c>
      <c r="E102" s="173" t="s">
        <v>179</v>
      </c>
      <c r="F102" s="173" t="s">
        <v>326</v>
      </c>
      <c r="G102" s="173"/>
      <c r="H102" s="173" t="s">
        <v>187</v>
      </c>
      <c r="I102" s="192" t="s">
        <v>405</v>
      </c>
      <c r="J102" s="192" t="s">
        <v>406</v>
      </c>
      <c r="K102" s="173" t="s">
        <v>327</v>
      </c>
    </row>
    <row r="103" spans="1:11" ht="39.75" customHeight="1" x14ac:dyDescent="0.4">
      <c r="A103" s="207"/>
      <c r="B103" s="173"/>
      <c r="C103" s="173"/>
      <c r="D103" s="173"/>
      <c r="E103" s="173"/>
      <c r="F103" s="173"/>
      <c r="G103" s="173"/>
      <c r="H103" s="173"/>
      <c r="I103" s="194"/>
      <c r="J103" s="194"/>
      <c r="K103" s="173"/>
    </row>
    <row r="104" spans="1:11" x14ac:dyDescent="0.4">
      <c r="A104" s="42">
        <v>1</v>
      </c>
      <c r="B104" s="18">
        <v>2</v>
      </c>
      <c r="C104" s="18">
        <v>3</v>
      </c>
      <c r="D104" s="18">
        <v>4</v>
      </c>
      <c r="E104" s="18">
        <v>5</v>
      </c>
      <c r="F104" s="18">
        <v>6</v>
      </c>
      <c r="G104" s="18">
        <v>7</v>
      </c>
      <c r="H104" s="18">
        <v>8</v>
      </c>
      <c r="I104" s="18">
        <v>9</v>
      </c>
      <c r="J104" s="18">
        <v>10</v>
      </c>
      <c r="K104" s="18">
        <v>11</v>
      </c>
    </row>
    <row r="105" spans="1:11" x14ac:dyDescent="0.4">
      <c r="A105" s="23" t="s">
        <v>302</v>
      </c>
      <c r="B105" s="18">
        <v>2000</v>
      </c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x14ac:dyDescent="0.4">
      <c r="A106" s="23" t="s">
        <v>303</v>
      </c>
      <c r="B106" s="18">
        <v>2100</v>
      </c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4">
      <c r="A107" s="209" t="s">
        <v>408</v>
      </c>
      <c r="B107" s="192">
        <v>2101</v>
      </c>
      <c r="C107" s="192"/>
      <c r="D107" s="192"/>
      <c r="E107" s="192"/>
      <c r="F107" s="192"/>
      <c r="G107" s="192"/>
      <c r="H107" s="192"/>
      <c r="I107" s="192"/>
      <c r="J107" s="192"/>
      <c r="K107" s="192"/>
    </row>
    <row r="108" spans="1:11" x14ac:dyDescent="0.4">
      <c r="A108" s="210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</row>
    <row r="109" spans="1:11" x14ac:dyDescent="0.4">
      <c r="A109" s="23" t="s">
        <v>304</v>
      </c>
      <c r="B109" s="18">
        <v>2102</v>
      </c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4">
      <c r="A110" s="23" t="s">
        <v>305</v>
      </c>
      <c r="B110" s="18">
        <v>2103</v>
      </c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36" x14ac:dyDescent="0.4">
      <c r="A111" s="23" t="s">
        <v>306</v>
      </c>
      <c r="B111" s="18">
        <v>2104</v>
      </c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x14ac:dyDescent="0.4">
      <c r="A112" s="23" t="s">
        <v>307</v>
      </c>
      <c r="B112" s="18">
        <v>2105</v>
      </c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x14ac:dyDescent="0.4">
      <c r="A113" s="23" t="s">
        <v>308</v>
      </c>
      <c r="B113" s="18">
        <v>2200</v>
      </c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x14ac:dyDescent="0.4">
      <c r="A114" s="209" t="s">
        <v>404</v>
      </c>
      <c r="B114" s="192">
        <v>2201</v>
      </c>
      <c r="C114" s="192"/>
      <c r="D114" s="192"/>
      <c r="E114" s="192"/>
      <c r="F114" s="192"/>
      <c r="G114" s="192"/>
      <c r="H114" s="192"/>
      <c r="I114" s="192"/>
      <c r="J114" s="192"/>
      <c r="K114" s="192"/>
    </row>
    <row r="115" spans="1:11" x14ac:dyDescent="0.4">
      <c r="A115" s="210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</row>
    <row r="116" spans="1:11" x14ac:dyDescent="0.4">
      <c r="A116" s="23" t="s">
        <v>309</v>
      </c>
      <c r="B116" s="18">
        <v>2202</v>
      </c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x14ac:dyDescent="0.4">
      <c r="A117" s="23" t="s">
        <v>310</v>
      </c>
      <c r="B117" s="18">
        <v>2203</v>
      </c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ht="36" x14ac:dyDescent="0.4">
      <c r="A118" s="23" t="s">
        <v>311</v>
      </c>
      <c r="B118" s="18">
        <v>2204</v>
      </c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x14ac:dyDescent="0.4">
      <c r="A119" s="23" t="s">
        <v>312</v>
      </c>
      <c r="B119" s="18">
        <v>2205</v>
      </c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36" x14ac:dyDescent="0.4">
      <c r="A120" s="23" t="s">
        <v>329</v>
      </c>
      <c r="B120" s="18">
        <v>2206</v>
      </c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x14ac:dyDescent="0.4">
      <c r="A121" s="23" t="s">
        <v>314</v>
      </c>
      <c r="B121" s="18">
        <v>3000</v>
      </c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36" x14ac:dyDescent="0.4">
      <c r="A122" s="23" t="s">
        <v>315</v>
      </c>
      <c r="B122" s="18">
        <v>3100</v>
      </c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36" x14ac:dyDescent="0.4">
      <c r="A123" s="23" t="s">
        <v>316</v>
      </c>
      <c r="B123" s="18">
        <v>3200</v>
      </c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x14ac:dyDescent="0.4">
      <c r="A124" s="23" t="s">
        <v>317</v>
      </c>
      <c r="B124" s="18">
        <v>3300</v>
      </c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x14ac:dyDescent="0.4">
      <c r="A125" s="23" t="s">
        <v>318</v>
      </c>
      <c r="B125" s="18">
        <v>3400</v>
      </c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x14ac:dyDescent="0.4">
      <c r="A126" s="23" t="s">
        <v>319</v>
      </c>
      <c r="B126" s="18">
        <v>3500</v>
      </c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x14ac:dyDescent="0.4">
      <c r="A127" s="23" t="s">
        <v>320</v>
      </c>
      <c r="B127" s="18">
        <v>3600</v>
      </c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x14ac:dyDescent="0.4">
      <c r="A128" s="23" t="s">
        <v>321</v>
      </c>
      <c r="B128" s="18">
        <v>3700</v>
      </c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26" ht="36" x14ac:dyDescent="0.4">
      <c r="A129" s="23" t="s">
        <v>322</v>
      </c>
      <c r="B129" s="18">
        <v>3800</v>
      </c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26" ht="72" x14ac:dyDescent="0.4">
      <c r="A130" s="23" t="s">
        <v>323</v>
      </c>
      <c r="B130" s="18">
        <v>3900</v>
      </c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26" x14ac:dyDescent="0.4">
      <c r="A131" s="15" t="s">
        <v>39</v>
      </c>
      <c r="B131" s="18">
        <v>9000</v>
      </c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26" x14ac:dyDescent="0.4">
      <c r="A132" s="4"/>
    </row>
    <row r="134" spans="1:26" x14ac:dyDescent="0.4">
      <c r="A134" s="132" t="s">
        <v>330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 x14ac:dyDescent="0.4">
      <c r="A135" s="4"/>
    </row>
    <row r="136" spans="1:26" ht="31.75" customHeight="1" x14ac:dyDescent="0.4">
      <c r="A136" s="173" t="s">
        <v>66</v>
      </c>
      <c r="B136" s="173" t="s">
        <v>27</v>
      </c>
      <c r="C136" s="173" t="s">
        <v>331</v>
      </c>
      <c r="D136" s="173"/>
      <c r="E136" s="173"/>
      <c r="F136" s="173"/>
      <c r="G136" s="173"/>
      <c r="H136" s="173"/>
      <c r="I136" s="173"/>
      <c r="J136" s="173"/>
      <c r="K136" s="173" t="s">
        <v>333</v>
      </c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</row>
    <row r="137" spans="1:26" x14ac:dyDescent="0.4">
      <c r="A137" s="173"/>
      <c r="B137" s="173"/>
      <c r="C137" s="173" t="s">
        <v>332</v>
      </c>
      <c r="D137" s="173"/>
      <c r="E137" s="173"/>
      <c r="F137" s="173"/>
      <c r="G137" s="173"/>
      <c r="H137" s="173"/>
      <c r="I137" s="173"/>
      <c r="J137" s="173"/>
      <c r="K137" s="173" t="s">
        <v>334</v>
      </c>
      <c r="L137" s="173"/>
      <c r="M137" s="173"/>
      <c r="N137" s="173"/>
      <c r="O137" s="173"/>
      <c r="P137" s="173"/>
      <c r="Q137" s="173"/>
      <c r="R137" s="173"/>
      <c r="S137" s="173" t="s">
        <v>409</v>
      </c>
      <c r="T137" s="173"/>
      <c r="U137" s="173"/>
      <c r="V137" s="173"/>
      <c r="W137" s="173"/>
      <c r="X137" s="173"/>
      <c r="Y137" s="173"/>
      <c r="Z137" s="173"/>
    </row>
    <row r="138" spans="1:26" x14ac:dyDescent="0.4">
      <c r="A138" s="173"/>
      <c r="B138" s="173"/>
      <c r="C138" s="173" t="s">
        <v>33</v>
      </c>
      <c r="D138" s="173"/>
      <c r="E138" s="173" t="s">
        <v>90</v>
      </c>
      <c r="F138" s="173"/>
      <c r="G138" s="173"/>
      <c r="H138" s="173"/>
      <c r="I138" s="173"/>
      <c r="J138" s="173"/>
      <c r="K138" s="173" t="s">
        <v>33</v>
      </c>
      <c r="L138" s="173"/>
      <c r="M138" s="173" t="s">
        <v>90</v>
      </c>
      <c r="N138" s="173"/>
      <c r="O138" s="173"/>
      <c r="P138" s="173"/>
      <c r="Q138" s="173"/>
      <c r="R138" s="173"/>
      <c r="S138" s="173" t="s">
        <v>33</v>
      </c>
      <c r="T138" s="173"/>
      <c r="U138" s="173" t="s">
        <v>90</v>
      </c>
      <c r="V138" s="173"/>
      <c r="W138" s="173"/>
      <c r="X138" s="173"/>
      <c r="Y138" s="173"/>
      <c r="Z138" s="173"/>
    </row>
    <row r="139" spans="1:26" ht="64.5" customHeight="1" x14ac:dyDescent="0.4">
      <c r="A139" s="173"/>
      <c r="B139" s="173"/>
      <c r="C139" s="173"/>
      <c r="D139" s="173"/>
      <c r="E139" s="173" t="s">
        <v>335</v>
      </c>
      <c r="F139" s="173"/>
      <c r="G139" s="173" t="s">
        <v>336</v>
      </c>
      <c r="H139" s="173"/>
      <c r="I139" s="173" t="s">
        <v>337</v>
      </c>
      <c r="J139" s="173"/>
      <c r="K139" s="173"/>
      <c r="L139" s="173"/>
      <c r="M139" s="173" t="s">
        <v>335</v>
      </c>
      <c r="N139" s="173"/>
      <c r="O139" s="173" t="s">
        <v>336</v>
      </c>
      <c r="P139" s="173"/>
      <c r="Q139" s="173" t="s">
        <v>337</v>
      </c>
      <c r="R139" s="173"/>
      <c r="S139" s="173"/>
      <c r="T139" s="173"/>
      <c r="U139" s="173" t="s">
        <v>335</v>
      </c>
      <c r="V139" s="173"/>
      <c r="W139" s="173" t="s">
        <v>336</v>
      </c>
      <c r="X139" s="173"/>
      <c r="Y139" s="173" t="s">
        <v>337</v>
      </c>
      <c r="Z139" s="173"/>
    </row>
    <row r="140" spans="1:26" ht="18.75" customHeight="1" x14ac:dyDescent="0.4">
      <c r="A140" s="173"/>
      <c r="B140" s="173"/>
      <c r="C140" s="192" t="s">
        <v>283</v>
      </c>
      <c r="D140" s="192" t="s">
        <v>284</v>
      </c>
      <c r="E140" s="192" t="s">
        <v>283</v>
      </c>
      <c r="F140" s="192" t="s">
        <v>284</v>
      </c>
      <c r="G140" s="192" t="s">
        <v>283</v>
      </c>
      <c r="H140" s="192" t="s">
        <v>284</v>
      </c>
      <c r="I140" s="173" t="s">
        <v>283</v>
      </c>
      <c r="J140" s="192" t="s">
        <v>284</v>
      </c>
      <c r="K140" s="173" t="s">
        <v>283</v>
      </c>
      <c r="L140" s="192" t="s">
        <v>284</v>
      </c>
      <c r="M140" s="173" t="s">
        <v>283</v>
      </c>
      <c r="N140" s="192" t="s">
        <v>284</v>
      </c>
      <c r="O140" s="173" t="s">
        <v>283</v>
      </c>
      <c r="P140" s="192" t="s">
        <v>284</v>
      </c>
      <c r="Q140" s="173" t="s">
        <v>283</v>
      </c>
      <c r="R140" s="192" t="s">
        <v>284</v>
      </c>
      <c r="S140" s="173" t="s">
        <v>283</v>
      </c>
      <c r="T140" s="192" t="s">
        <v>284</v>
      </c>
      <c r="U140" s="173" t="s">
        <v>283</v>
      </c>
      <c r="V140" s="192" t="s">
        <v>284</v>
      </c>
      <c r="W140" s="173" t="s">
        <v>283</v>
      </c>
      <c r="X140" s="192" t="s">
        <v>284</v>
      </c>
      <c r="Y140" s="173" t="s">
        <v>283</v>
      </c>
      <c r="Z140" s="192" t="s">
        <v>284</v>
      </c>
    </row>
    <row r="141" spans="1:26" x14ac:dyDescent="0.4">
      <c r="A141" s="173"/>
      <c r="B141" s="173"/>
      <c r="C141" s="194"/>
      <c r="D141" s="194"/>
      <c r="E141" s="194"/>
      <c r="F141" s="194"/>
      <c r="G141" s="194"/>
      <c r="H141" s="194"/>
      <c r="I141" s="173"/>
      <c r="J141" s="194"/>
      <c r="K141" s="173"/>
      <c r="L141" s="194"/>
      <c r="M141" s="173"/>
      <c r="N141" s="194"/>
      <c r="O141" s="173"/>
      <c r="P141" s="194"/>
      <c r="Q141" s="173"/>
      <c r="R141" s="194"/>
      <c r="S141" s="173"/>
      <c r="T141" s="194"/>
      <c r="U141" s="173"/>
      <c r="V141" s="194"/>
      <c r="W141" s="173"/>
      <c r="X141" s="194"/>
      <c r="Y141" s="173"/>
      <c r="Z141" s="194"/>
    </row>
    <row r="142" spans="1:26" x14ac:dyDescent="0.4">
      <c r="A142" s="18">
        <v>1</v>
      </c>
      <c r="B142" s="18">
        <v>2</v>
      </c>
      <c r="C142" s="18">
        <v>3</v>
      </c>
      <c r="D142" s="18">
        <v>4</v>
      </c>
      <c r="E142" s="18">
        <v>5</v>
      </c>
      <c r="F142" s="18">
        <v>6</v>
      </c>
      <c r="G142" s="18">
        <v>7</v>
      </c>
      <c r="H142" s="18">
        <v>8</v>
      </c>
      <c r="I142" s="18">
        <v>9</v>
      </c>
      <c r="J142" s="18">
        <v>10</v>
      </c>
      <c r="K142" s="18">
        <v>11</v>
      </c>
      <c r="L142" s="18">
        <v>12</v>
      </c>
      <c r="M142" s="18">
        <v>13</v>
      </c>
      <c r="N142" s="18">
        <v>14</v>
      </c>
      <c r="O142" s="18">
        <v>15</v>
      </c>
      <c r="P142" s="18">
        <v>16</v>
      </c>
      <c r="Q142" s="18">
        <v>17</v>
      </c>
      <c r="R142" s="18">
        <v>18</v>
      </c>
      <c r="S142" s="18">
        <v>19</v>
      </c>
      <c r="T142" s="18">
        <v>20</v>
      </c>
      <c r="U142" s="18">
        <v>21</v>
      </c>
      <c r="V142" s="18">
        <v>22</v>
      </c>
      <c r="W142" s="18">
        <v>23</v>
      </c>
      <c r="X142" s="18">
        <v>24</v>
      </c>
      <c r="Y142" s="18">
        <v>25</v>
      </c>
      <c r="Z142" s="18">
        <v>26</v>
      </c>
    </row>
    <row r="143" spans="1:26" x14ac:dyDescent="0.4">
      <c r="A143" s="23" t="s">
        <v>285</v>
      </c>
      <c r="B143" s="18">
        <v>1000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54" x14ac:dyDescent="0.4">
      <c r="A144" s="23" t="s">
        <v>286</v>
      </c>
      <c r="B144" s="18">
        <v>1100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72" x14ac:dyDescent="0.4">
      <c r="A145" s="23" t="s">
        <v>410</v>
      </c>
      <c r="B145" s="18">
        <v>1101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54" x14ac:dyDescent="0.4">
      <c r="A146" s="23" t="s">
        <v>287</v>
      </c>
      <c r="B146" s="18">
        <v>1102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72" x14ac:dyDescent="0.4">
      <c r="A147" s="23" t="s">
        <v>288</v>
      </c>
      <c r="B147" s="18">
        <v>1103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72" x14ac:dyDescent="0.4">
      <c r="A148" s="23" t="s">
        <v>289</v>
      </c>
      <c r="B148" s="18">
        <v>1104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90" x14ac:dyDescent="0.4">
      <c r="A149" s="23" t="s">
        <v>290</v>
      </c>
      <c r="B149" s="18">
        <v>1105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90" x14ac:dyDescent="0.4">
      <c r="A150" s="23" t="s">
        <v>291</v>
      </c>
      <c r="B150" s="18">
        <v>1106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54" x14ac:dyDescent="0.4">
      <c r="A151" s="23" t="s">
        <v>292</v>
      </c>
      <c r="B151" s="18">
        <v>1107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36" x14ac:dyDescent="0.4">
      <c r="A152" s="23" t="s">
        <v>293</v>
      </c>
      <c r="B152" s="18">
        <v>1108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36" x14ac:dyDescent="0.4">
      <c r="A153" s="23" t="s">
        <v>294</v>
      </c>
      <c r="B153" s="18">
        <v>1200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36" x14ac:dyDescent="0.4">
      <c r="A154" s="23" t="s">
        <v>295</v>
      </c>
      <c r="B154" s="18">
        <v>1300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6" x14ac:dyDescent="0.4">
      <c r="A155" s="23" t="s">
        <v>296</v>
      </c>
      <c r="B155" s="18">
        <v>1400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x14ac:dyDescent="0.4">
      <c r="A156" s="23" t="s">
        <v>297</v>
      </c>
      <c r="B156" s="18">
        <v>1500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x14ac:dyDescent="0.4">
      <c r="A157" s="23" t="s">
        <v>338</v>
      </c>
      <c r="B157" s="18">
        <v>1600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x14ac:dyDescent="0.4">
      <c r="A158" s="23" t="s">
        <v>299</v>
      </c>
      <c r="B158" s="18">
        <v>1700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54" x14ac:dyDescent="0.4">
      <c r="A159" s="23" t="s">
        <v>300</v>
      </c>
      <c r="B159" s="18">
        <v>1800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x14ac:dyDescent="0.4">
      <c r="A160" s="23" t="s">
        <v>301</v>
      </c>
      <c r="B160" s="18">
        <v>1900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x14ac:dyDescent="0.4">
      <c r="A161" s="4"/>
    </row>
    <row r="162" spans="1:26" ht="31.75" customHeight="1" x14ac:dyDescent="0.4">
      <c r="A162" s="173" t="s">
        <v>66</v>
      </c>
      <c r="B162" s="173" t="s">
        <v>27</v>
      </c>
      <c r="C162" s="173" t="s">
        <v>331</v>
      </c>
      <c r="D162" s="173"/>
      <c r="E162" s="173"/>
      <c r="F162" s="173"/>
      <c r="G162" s="173"/>
      <c r="H162" s="173"/>
      <c r="I162" s="173"/>
      <c r="J162" s="173"/>
      <c r="K162" s="173" t="s">
        <v>333</v>
      </c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</row>
    <row r="163" spans="1:26" x14ac:dyDescent="0.4">
      <c r="A163" s="173"/>
      <c r="B163" s="173"/>
      <c r="C163" s="173" t="s">
        <v>332</v>
      </c>
      <c r="D163" s="173"/>
      <c r="E163" s="173"/>
      <c r="F163" s="173"/>
      <c r="G163" s="173"/>
      <c r="H163" s="173"/>
      <c r="I163" s="173"/>
      <c r="J163" s="173"/>
      <c r="K163" s="173" t="s">
        <v>334</v>
      </c>
      <c r="L163" s="173"/>
      <c r="M163" s="173"/>
      <c r="N163" s="173"/>
      <c r="O163" s="173"/>
      <c r="P163" s="173"/>
      <c r="Q163" s="173"/>
      <c r="R163" s="173"/>
      <c r="S163" s="173" t="s">
        <v>409</v>
      </c>
      <c r="T163" s="173"/>
      <c r="U163" s="173"/>
      <c r="V163" s="173"/>
      <c r="W163" s="173"/>
      <c r="X163" s="173"/>
      <c r="Y163" s="173"/>
      <c r="Z163" s="173"/>
    </row>
    <row r="164" spans="1:26" x14ac:dyDescent="0.4">
      <c r="A164" s="173"/>
      <c r="B164" s="173"/>
      <c r="C164" s="173" t="s">
        <v>33</v>
      </c>
      <c r="D164" s="173"/>
      <c r="E164" s="173" t="s">
        <v>90</v>
      </c>
      <c r="F164" s="173"/>
      <c r="G164" s="173"/>
      <c r="H164" s="173"/>
      <c r="I164" s="173"/>
      <c r="J164" s="173"/>
      <c r="K164" s="173" t="s">
        <v>33</v>
      </c>
      <c r="L164" s="173"/>
      <c r="M164" s="173" t="s">
        <v>90</v>
      </c>
      <c r="N164" s="173"/>
      <c r="O164" s="173"/>
      <c r="P164" s="173"/>
      <c r="Q164" s="173"/>
      <c r="R164" s="173"/>
      <c r="S164" s="173" t="s">
        <v>33</v>
      </c>
      <c r="T164" s="173"/>
      <c r="U164" s="173" t="s">
        <v>90</v>
      </c>
      <c r="V164" s="173"/>
      <c r="W164" s="173"/>
      <c r="X164" s="173"/>
      <c r="Y164" s="173"/>
      <c r="Z164" s="173"/>
    </row>
    <row r="165" spans="1:26" ht="54" customHeight="1" x14ac:dyDescent="0.4">
      <c r="A165" s="173"/>
      <c r="B165" s="173"/>
      <c r="C165" s="173"/>
      <c r="D165" s="173"/>
      <c r="E165" s="173" t="s">
        <v>335</v>
      </c>
      <c r="F165" s="173"/>
      <c r="G165" s="173" t="s">
        <v>336</v>
      </c>
      <c r="H165" s="173"/>
      <c r="I165" s="173" t="s">
        <v>337</v>
      </c>
      <c r="J165" s="173"/>
      <c r="K165" s="173"/>
      <c r="L165" s="173"/>
      <c r="M165" s="173" t="s">
        <v>335</v>
      </c>
      <c r="N165" s="173"/>
      <c r="O165" s="173" t="s">
        <v>336</v>
      </c>
      <c r="P165" s="173"/>
      <c r="Q165" s="173" t="s">
        <v>337</v>
      </c>
      <c r="R165" s="173"/>
      <c r="S165" s="173"/>
      <c r="T165" s="173"/>
      <c r="U165" s="173" t="s">
        <v>335</v>
      </c>
      <c r="V165" s="173"/>
      <c r="W165" s="173" t="s">
        <v>336</v>
      </c>
      <c r="X165" s="173"/>
      <c r="Y165" s="173" t="s">
        <v>337</v>
      </c>
      <c r="Z165" s="173"/>
    </row>
    <row r="166" spans="1:26" ht="36" x14ac:dyDescent="0.4">
      <c r="A166" s="173"/>
      <c r="B166" s="173"/>
      <c r="C166" s="18" t="s">
        <v>283</v>
      </c>
      <c r="D166" s="18" t="s">
        <v>284</v>
      </c>
      <c r="E166" s="42" t="s">
        <v>283</v>
      </c>
      <c r="F166" s="42" t="s">
        <v>284</v>
      </c>
      <c r="G166" s="42" t="s">
        <v>283</v>
      </c>
      <c r="H166" s="42" t="s">
        <v>284</v>
      </c>
      <c r="I166" s="42" t="s">
        <v>283</v>
      </c>
      <c r="J166" s="42" t="s">
        <v>284</v>
      </c>
      <c r="K166" s="42" t="s">
        <v>283</v>
      </c>
      <c r="L166" s="42" t="s">
        <v>284</v>
      </c>
      <c r="M166" s="42" t="s">
        <v>283</v>
      </c>
      <c r="N166" s="42" t="s">
        <v>284</v>
      </c>
      <c r="O166" s="42" t="s">
        <v>283</v>
      </c>
      <c r="P166" s="42" t="s">
        <v>284</v>
      </c>
      <c r="Q166" s="42" t="s">
        <v>283</v>
      </c>
      <c r="R166" s="42" t="s">
        <v>284</v>
      </c>
      <c r="S166" s="42" t="s">
        <v>283</v>
      </c>
      <c r="T166" s="42" t="s">
        <v>284</v>
      </c>
      <c r="U166" s="42" t="s">
        <v>283</v>
      </c>
      <c r="V166" s="42" t="s">
        <v>284</v>
      </c>
      <c r="W166" s="42" t="s">
        <v>283</v>
      </c>
      <c r="X166" s="42" t="s">
        <v>284</v>
      </c>
      <c r="Y166" s="42" t="s">
        <v>283</v>
      </c>
      <c r="Z166" s="42" t="s">
        <v>284</v>
      </c>
    </row>
    <row r="167" spans="1:26" x14ac:dyDescent="0.4">
      <c r="A167" s="18">
        <v>1</v>
      </c>
      <c r="B167" s="18">
        <v>2</v>
      </c>
      <c r="C167" s="18">
        <v>3</v>
      </c>
      <c r="D167" s="18">
        <v>4</v>
      </c>
      <c r="E167" s="18">
        <v>5</v>
      </c>
      <c r="F167" s="18">
        <v>6</v>
      </c>
      <c r="G167" s="18">
        <v>7</v>
      </c>
      <c r="H167" s="18">
        <v>8</v>
      </c>
      <c r="I167" s="18">
        <v>9</v>
      </c>
      <c r="J167" s="18">
        <v>10</v>
      </c>
      <c r="K167" s="18">
        <v>11</v>
      </c>
      <c r="L167" s="18">
        <v>12</v>
      </c>
      <c r="M167" s="18">
        <v>13</v>
      </c>
      <c r="N167" s="18">
        <v>14</v>
      </c>
      <c r="O167" s="18">
        <v>15</v>
      </c>
      <c r="P167" s="18">
        <v>16</v>
      </c>
      <c r="Q167" s="18">
        <v>17</v>
      </c>
      <c r="R167" s="18">
        <v>18</v>
      </c>
      <c r="S167" s="18">
        <v>19</v>
      </c>
      <c r="T167" s="18">
        <v>20</v>
      </c>
      <c r="U167" s="18">
        <v>21</v>
      </c>
      <c r="V167" s="18">
        <v>22</v>
      </c>
      <c r="W167" s="18">
        <v>23</v>
      </c>
      <c r="X167" s="18">
        <v>24</v>
      </c>
      <c r="Y167" s="18">
        <v>25</v>
      </c>
      <c r="Z167" s="18">
        <v>26</v>
      </c>
    </row>
    <row r="168" spans="1:26" x14ac:dyDescent="0.4">
      <c r="A168" s="23" t="s">
        <v>302</v>
      </c>
      <c r="B168" s="18">
        <v>2000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x14ac:dyDescent="0.4">
      <c r="A169" s="23" t="s">
        <v>303</v>
      </c>
      <c r="B169" s="18">
        <v>2100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36" x14ac:dyDescent="0.4">
      <c r="A170" s="23" t="s">
        <v>411</v>
      </c>
      <c r="B170" s="18">
        <v>2101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x14ac:dyDescent="0.4">
      <c r="A171" s="23" t="s">
        <v>304</v>
      </c>
      <c r="B171" s="18">
        <v>2102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x14ac:dyDescent="0.4">
      <c r="A172" s="23" t="s">
        <v>305</v>
      </c>
      <c r="B172" s="18">
        <v>2103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36" x14ac:dyDescent="0.4">
      <c r="A173" s="23" t="s">
        <v>306</v>
      </c>
      <c r="B173" s="18">
        <v>2104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x14ac:dyDescent="0.4">
      <c r="A174" s="23" t="s">
        <v>307</v>
      </c>
      <c r="B174" s="18">
        <v>2105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x14ac:dyDescent="0.4">
      <c r="A175" s="23" t="s">
        <v>308</v>
      </c>
      <c r="B175" s="18">
        <v>2200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36" x14ac:dyDescent="0.4">
      <c r="A176" s="23" t="s">
        <v>404</v>
      </c>
      <c r="B176" s="18">
        <v>2201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x14ac:dyDescent="0.4">
      <c r="A177" s="23" t="s">
        <v>309</v>
      </c>
      <c r="B177" s="18">
        <v>2202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x14ac:dyDescent="0.4">
      <c r="A178" s="23" t="s">
        <v>310</v>
      </c>
      <c r="B178" s="18">
        <v>2203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36" x14ac:dyDescent="0.4">
      <c r="A179" s="23" t="s">
        <v>311</v>
      </c>
      <c r="B179" s="18">
        <v>2204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x14ac:dyDescent="0.4">
      <c r="A180" s="23" t="s">
        <v>312</v>
      </c>
      <c r="B180" s="18">
        <v>2205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36" x14ac:dyDescent="0.4">
      <c r="A181" s="23" t="s">
        <v>329</v>
      </c>
      <c r="B181" s="18">
        <v>2206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x14ac:dyDescent="0.4">
      <c r="A182" s="23" t="s">
        <v>314</v>
      </c>
      <c r="B182" s="18">
        <v>3000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36" x14ac:dyDescent="0.4">
      <c r="A183" s="23" t="s">
        <v>315</v>
      </c>
      <c r="B183" s="18">
        <v>3100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36" x14ac:dyDescent="0.4">
      <c r="A184" s="23" t="s">
        <v>316</v>
      </c>
      <c r="B184" s="18">
        <v>3200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x14ac:dyDescent="0.4">
      <c r="A185" s="23" t="s">
        <v>317</v>
      </c>
      <c r="B185" s="18">
        <v>3300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x14ac:dyDescent="0.4">
      <c r="A186" s="23" t="s">
        <v>318</v>
      </c>
      <c r="B186" s="18">
        <v>3400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x14ac:dyDescent="0.4">
      <c r="A187" s="23" t="s">
        <v>319</v>
      </c>
      <c r="B187" s="18">
        <v>3500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x14ac:dyDescent="0.4">
      <c r="A188" s="23" t="s">
        <v>320</v>
      </c>
      <c r="B188" s="18">
        <v>3600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x14ac:dyDescent="0.4">
      <c r="A189" s="23" t="s">
        <v>321</v>
      </c>
      <c r="B189" s="18">
        <v>3700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36" x14ac:dyDescent="0.4">
      <c r="A190" s="23" t="s">
        <v>322</v>
      </c>
      <c r="B190" s="18">
        <v>3800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72" x14ac:dyDescent="0.4">
      <c r="A191" s="23" t="s">
        <v>323</v>
      </c>
      <c r="B191" s="18">
        <v>3900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x14ac:dyDescent="0.4">
      <c r="A192" s="15" t="s">
        <v>39</v>
      </c>
      <c r="B192" s="18">
        <v>9000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15" x14ac:dyDescent="0.4">
      <c r="A193" s="4"/>
    </row>
    <row r="194" spans="1:15" x14ac:dyDescent="0.4">
      <c r="A194" s="132" t="s">
        <v>339</v>
      </c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1:15" x14ac:dyDescent="0.4">
      <c r="A195" s="4"/>
    </row>
    <row r="196" spans="1:15" x14ac:dyDescent="0.4">
      <c r="A196" s="173" t="s">
        <v>66</v>
      </c>
      <c r="B196" s="173" t="s">
        <v>27</v>
      </c>
      <c r="C196" s="173" t="s">
        <v>340</v>
      </c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</row>
    <row r="197" spans="1:15" x14ac:dyDescent="0.4">
      <c r="A197" s="173"/>
      <c r="B197" s="173"/>
      <c r="C197" s="192" t="s">
        <v>412</v>
      </c>
      <c r="D197" s="173" t="s">
        <v>90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</row>
    <row r="198" spans="1:15" x14ac:dyDescent="0.4">
      <c r="A198" s="173"/>
      <c r="B198" s="173"/>
      <c r="C198" s="193"/>
      <c r="D198" s="173" t="s">
        <v>341</v>
      </c>
      <c r="E198" s="173"/>
      <c r="F198" s="173"/>
      <c r="G198" s="173"/>
      <c r="H198" s="173"/>
      <c r="I198" s="173"/>
      <c r="J198" s="173" t="s">
        <v>342</v>
      </c>
      <c r="K198" s="173"/>
      <c r="L198" s="173" t="s">
        <v>271</v>
      </c>
      <c r="M198" s="173"/>
      <c r="N198" s="173"/>
      <c r="O198" s="173" t="s">
        <v>343</v>
      </c>
    </row>
    <row r="199" spans="1:15" ht="46.5" customHeight="1" x14ac:dyDescent="0.4">
      <c r="A199" s="173"/>
      <c r="B199" s="173"/>
      <c r="C199" s="193"/>
      <c r="D199" s="173" t="s">
        <v>344</v>
      </c>
      <c r="E199" s="173" t="s">
        <v>345</v>
      </c>
      <c r="F199" s="192" t="s">
        <v>413</v>
      </c>
      <c r="G199" s="173" t="s">
        <v>276</v>
      </c>
      <c r="H199" s="192" t="s">
        <v>414</v>
      </c>
      <c r="I199" s="173" t="s">
        <v>346</v>
      </c>
      <c r="J199" s="173" t="s">
        <v>347</v>
      </c>
      <c r="K199" s="173" t="s">
        <v>342</v>
      </c>
      <c r="L199" s="173" t="s">
        <v>348</v>
      </c>
      <c r="M199" s="173" t="s">
        <v>349</v>
      </c>
      <c r="N199" s="173" t="s">
        <v>350</v>
      </c>
      <c r="O199" s="173"/>
    </row>
    <row r="200" spans="1:15" x14ac:dyDescent="0.4">
      <c r="A200" s="173"/>
      <c r="B200" s="173"/>
      <c r="C200" s="194"/>
      <c r="D200" s="173"/>
      <c r="E200" s="173"/>
      <c r="F200" s="194"/>
      <c r="G200" s="173"/>
      <c r="H200" s="194"/>
      <c r="I200" s="173"/>
      <c r="J200" s="173"/>
      <c r="K200" s="173"/>
      <c r="L200" s="173"/>
      <c r="M200" s="173"/>
      <c r="N200" s="173"/>
      <c r="O200" s="173"/>
    </row>
    <row r="201" spans="1:15" x14ac:dyDescent="0.4">
      <c r="A201" s="18">
        <v>1</v>
      </c>
      <c r="B201" s="18">
        <v>2</v>
      </c>
      <c r="C201" s="18">
        <v>3</v>
      </c>
      <c r="D201" s="18">
        <v>4</v>
      </c>
      <c r="E201" s="18">
        <v>5</v>
      </c>
      <c r="F201" s="18">
        <v>6</v>
      </c>
      <c r="G201" s="18">
        <v>7</v>
      </c>
      <c r="H201" s="18">
        <v>8</v>
      </c>
      <c r="I201" s="18">
        <v>9</v>
      </c>
      <c r="J201" s="18">
        <v>10</v>
      </c>
      <c r="K201" s="18">
        <v>11</v>
      </c>
      <c r="L201" s="18">
        <v>12</v>
      </c>
      <c r="M201" s="18">
        <v>13</v>
      </c>
      <c r="N201" s="18">
        <v>14</v>
      </c>
      <c r="O201" s="18">
        <v>15</v>
      </c>
    </row>
    <row r="202" spans="1:15" x14ac:dyDescent="0.4">
      <c r="A202" s="23" t="s">
        <v>285</v>
      </c>
      <c r="B202" s="18">
        <v>1000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1:15" ht="54" x14ac:dyDescent="0.4">
      <c r="A203" s="23" t="s">
        <v>286</v>
      </c>
      <c r="B203" s="18">
        <v>1100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15" ht="72" x14ac:dyDescent="0.4">
      <c r="A204" s="23" t="s">
        <v>410</v>
      </c>
      <c r="B204" s="18">
        <v>1101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54" x14ac:dyDescent="0.4">
      <c r="A205" s="23" t="s">
        <v>287</v>
      </c>
      <c r="B205" s="18">
        <v>1102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1:15" ht="72" x14ac:dyDescent="0.4">
      <c r="A206" s="23" t="s">
        <v>328</v>
      </c>
      <c r="B206" s="18">
        <v>1103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15" ht="72" x14ac:dyDescent="0.4">
      <c r="A207" s="23" t="s">
        <v>289</v>
      </c>
      <c r="B207" s="18">
        <v>1104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90" x14ac:dyDescent="0.4">
      <c r="A208" s="23" t="s">
        <v>290</v>
      </c>
      <c r="B208" s="18">
        <v>1105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90" x14ac:dyDescent="0.4">
      <c r="A209" s="23" t="s">
        <v>291</v>
      </c>
      <c r="B209" s="18">
        <v>1106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54" x14ac:dyDescent="0.4">
      <c r="A210" s="23" t="s">
        <v>292</v>
      </c>
      <c r="B210" s="18">
        <v>1107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1:15" ht="36" x14ac:dyDescent="0.4">
      <c r="A211" s="23" t="s">
        <v>293</v>
      </c>
      <c r="B211" s="18">
        <v>1108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1:15" ht="36" x14ac:dyDescent="0.4">
      <c r="A212" s="23" t="s">
        <v>294</v>
      </c>
      <c r="B212" s="18">
        <v>1200</v>
      </c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ht="36" x14ac:dyDescent="0.4">
      <c r="A213" s="23" t="s">
        <v>295</v>
      </c>
      <c r="B213" s="18">
        <v>1300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ht="126" x14ac:dyDescent="0.4">
      <c r="A214" s="23" t="s">
        <v>296</v>
      </c>
      <c r="B214" s="18">
        <v>1400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x14ac:dyDescent="0.4">
      <c r="A215" s="23" t="s">
        <v>297</v>
      </c>
      <c r="B215" s="18">
        <v>1500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x14ac:dyDescent="0.4">
      <c r="A216" s="23" t="s">
        <v>298</v>
      </c>
      <c r="B216" s="18">
        <v>1600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x14ac:dyDescent="0.4">
      <c r="A217" s="23" t="s">
        <v>299</v>
      </c>
      <c r="B217" s="18">
        <v>1700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1:15" ht="54" x14ac:dyDescent="0.4">
      <c r="A218" s="23" t="s">
        <v>300</v>
      </c>
      <c r="B218" s="18">
        <v>1800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1:15" x14ac:dyDescent="0.4">
      <c r="A219" s="23" t="s">
        <v>301</v>
      </c>
      <c r="B219" s="18">
        <v>1900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x14ac:dyDescent="0.4">
      <c r="A220" s="4"/>
    </row>
    <row r="221" spans="1:15" x14ac:dyDescent="0.4">
      <c r="A221" s="173" t="s">
        <v>66</v>
      </c>
      <c r="B221" s="173" t="s">
        <v>27</v>
      </c>
      <c r="C221" s="173" t="s">
        <v>340</v>
      </c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</row>
    <row r="222" spans="1:15" x14ac:dyDescent="0.4">
      <c r="A222" s="173"/>
      <c r="B222" s="173"/>
      <c r="C222" s="192" t="s">
        <v>412</v>
      </c>
      <c r="D222" s="173" t="s">
        <v>90</v>
      </c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</row>
    <row r="223" spans="1:15" x14ac:dyDescent="0.4">
      <c r="A223" s="173"/>
      <c r="B223" s="173"/>
      <c r="C223" s="193"/>
      <c r="D223" s="173" t="s">
        <v>341</v>
      </c>
      <c r="E223" s="173"/>
      <c r="F223" s="173"/>
      <c r="G223" s="173"/>
      <c r="H223" s="173"/>
      <c r="I223" s="173"/>
      <c r="J223" s="173" t="s">
        <v>342</v>
      </c>
      <c r="K223" s="173"/>
      <c r="L223" s="173" t="s">
        <v>271</v>
      </c>
      <c r="M223" s="173"/>
      <c r="N223" s="173"/>
      <c r="O223" s="173" t="s">
        <v>343</v>
      </c>
    </row>
    <row r="224" spans="1:15" ht="46.5" customHeight="1" x14ac:dyDescent="0.4">
      <c r="A224" s="173"/>
      <c r="B224" s="173"/>
      <c r="C224" s="193"/>
      <c r="D224" s="173" t="s">
        <v>344</v>
      </c>
      <c r="E224" s="173" t="s">
        <v>345</v>
      </c>
      <c r="F224" s="192" t="s">
        <v>413</v>
      </c>
      <c r="G224" s="173" t="s">
        <v>276</v>
      </c>
      <c r="H224" s="192" t="s">
        <v>415</v>
      </c>
      <c r="I224" s="173" t="s">
        <v>346</v>
      </c>
      <c r="J224" s="173" t="s">
        <v>347</v>
      </c>
      <c r="K224" s="173" t="s">
        <v>342</v>
      </c>
      <c r="L224" s="173" t="s">
        <v>348</v>
      </c>
      <c r="M224" s="173" t="s">
        <v>349</v>
      </c>
      <c r="N224" s="173" t="s">
        <v>350</v>
      </c>
      <c r="O224" s="173"/>
    </row>
    <row r="225" spans="1:15" x14ac:dyDescent="0.4">
      <c r="A225" s="173"/>
      <c r="B225" s="173"/>
      <c r="C225" s="194"/>
      <c r="D225" s="173"/>
      <c r="E225" s="173"/>
      <c r="F225" s="194"/>
      <c r="G225" s="173"/>
      <c r="H225" s="194"/>
      <c r="I225" s="173"/>
      <c r="J225" s="173"/>
      <c r="K225" s="173"/>
      <c r="L225" s="173"/>
      <c r="M225" s="173"/>
      <c r="N225" s="173"/>
      <c r="O225" s="173"/>
    </row>
    <row r="226" spans="1:15" x14ac:dyDescent="0.4">
      <c r="A226" s="18">
        <v>1</v>
      </c>
      <c r="B226" s="18">
        <v>2</v>
      </c>
      <c r="C226" s="18">
        <v>3</v>
      </c>
      <c r="D226" s="18">
        <v>4</v>
      </c>
      <c r="E226" s="18">
        <v>5</v>
      </c>
      <c r="F226" s="18">
        <v>6</v>
      </c>
      <c r="G226" s="18">
        <v>7</v>
      </c>
      <c r="H226" s="18">
        <v>8</v>
      </c>
      <c r="I226" s="18">
        <v>9</v>
      </c>
      <c r="J226" s="18">
        <v>10</v>
      </c>
      <c r="K226" s="18">
        <v>11</v>
      </c>
      <c r="L226" s="18">
        <v>12</v>
      </c>
      <c r="M226" s="18">
        <v>13</v>
      </c>
      <c r="N226" s="18">
        <v>14</v>
      </c>
      <c r="O226" s="18">
        <v>15</v>
      </c>
    </row>
    <row r="227" spans="1:15" x14ac:dyDescent="0.4">
      <c r="A227" s="23" t="s">
        <v>302</v>
      </c>
      <c r="B227" s="18">
        <v>2000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5" x14ac:dyDescent="0.4">
      <c r="A228" s="23" t="s">
        <v>303</v>
      </c>
      <c r="B228" s="18">
        <v>2100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ht="36" x14ac:dyDescent="0.4">
      <c r="A229" s="23" t="s">
        <v>408</v>
      </c>
      <c r="B229" s="18">
        <v>2101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15" x14ac:dyDescent="0.4">
      <c r="A230" s="23" t="s">
        <v>304</v>
      </c>
      <c r="B230" s="18">
        <v>2102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1:15" x14ac:dyDescent="0.4">
      <c r="A231" s="23" t="s">
        <v>305</v>
      </c>
      <c r="B231" s="18">
        <v>2103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1:15" ht="36" x14ac:dyDescent="0.4">
      <c r="A232" s="23" t="s">
        <v>306</v>
      </c>
      <c r="B232" s="18">
        <v>2104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1:15" x14ac:dyDescent="0.4">
      <c r="A233" s="23" t="s">
        <v>307</v>
      </c>
      <c r="B233" s="18">
        <v>2105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1:15" x14ac:dyDescent="0.4">
      <c r="A234" s="23" t="s">
        <v>308</v>
      </c>
      <c r="B234" s="18">
        <v>2200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1:15" ht="36" x14ac:dyDescent="0.4">
      <c r="A235" s="23" t="s">
        <v>416</v>
      </c>
      <c r="B235" s="18">
        <v>2201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x14ac:dyDescent="0.4">
      <c r="A236" s="23" t="s">
        <v>309</v>
      </c>
      <c r="B236" s="18">
        <v>2202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x14ac:dyDescent="0.4">
      <c r="A237" s="23" t="s">
        <v>310</v>
      </c>
      <c r="B237" s="18">
        <v>2203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ht="36" x14ac:dyDescent="0.4">
      <c r="A238" s="23" t="s">
        <v>311</v>
      </c>
      <c r="B238" s="18">
        <v>2204</v>
      </c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x14ac:dyDescent="0.4">
      <c r="A239" s="23" t="s">
        <v>312</v>
      </c>
      <c r="B239" s="18">
        <v>2205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ht="36" x14ac:dyDescent="0.4">
      <c r="A240" s="23" t="s">
        <v>329</v>
      </c>
      <c r="B240" s="18">
        <v>2206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1:15" x14ac:dyDescent="0.4">
      <c r="A241" s="23" t="s">
        <v>314</v>
      </c>
      <c r="B241" s="18">
        <v>3000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5" ht="36" x14ac:dyDescent="0.4">
      <c r="A242" s="23" t="s">
        <v>315</v>
      </c>
      <c r="B242" s="18">
        <v>3100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5" ht="36" x14ac:dyDescent="0.4">
      <c r="A243" s="23" t="s">
        <v>316</v>
      </c>
      <c r="B243" s="18">
        <v>3200</v>
      </c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x14ac:dyDescent="0.4">
      <c r="A244" s="23" t="s">
        <v>317</v>
      </c>
      <c r="B244" s="18">
        <v>3300</v>
      </c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x14ac:dyDescent="0.4">
      <c r="A245" s="23" t="s">
        <v>318</v>
      </c>
      <c r="B245" s="18">
        <v>3400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x14ac:dyDescent="0.4">
      <c r="A246" s="23" t="s">
        <v>319</v>
      </c>
      <c r="B246" s="18">
        <v>3500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x14ac:dyDescent="0.4">
      <c r="A247" s="23" t="s">
        <v>320</v>
      </c>
      <c r="B247" s="18">
        <v>3600</v>
      </c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x14ac:dyDescent="0.4">
      <c r="A248" s="23" t="s">
        <v>321</v>
      </c>
      <c r="B248" s="18">
        <v>3700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ht="36" x14ac:dyDescent="0.4">
      <c r="A249" s="23" t="s">
        <v>322</v>
      </c>
      <c r="B249" s="18">
        <v>3800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ht="72" x14ac:dyDescent="0.4">
      <c r="A250" s="23" t="s">
        <v>323</v>
      </c>
      <c r="B250" s="18">
        <v>3900</v>
      </c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x14ac:dyDescent="0.4">
      <c r="A251" s="15" t="s">
        <v>39</v>
      </c>
      <c r="B251" s="18">
        <v>9000</v>
      </c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1:15" x14ac:dyDescent="0.4">
      <c r="A252" s="4"/>
    </row>
    <row r="253" spans="1:15" customFormat="1" ht="47.25" customHeight="1" x14ac:dyDescent="0.35">
      <c r="A253" s="204"/>
      <c r="B253" s="204"/>
      <c r="C253" s="2"/>
      <c r="D253" s="65"/>
      <c r="E253" s="65"/>
      <c r="F253" s="73"/>
      <c r="G253" s="73"/>
      <c r="H253" s="73"/>
    </row>
    <row r="254" spans="1:15" customFormat="1" ht="32.25" customHeight="1" x14ac:dyDescent="0.45">
      <c r="A254" s="8" t="str">
        <f>'1'!A38</f>
        <v>Руководитель (уполномоченное лицо) Учреждения</v>
      </c>
      <c r="B254" s="5"/>
      <c r="C254" s="11"/>
      <c r="D254" s="64" t="s">
        <v>439</v>
      </c>
      <c r="E254" s="62"/>
      <c r="F254" s="64"/>
      <c r="G254" s="72"/>
      <c r="H254" s="64" t="s">
        <v>430</v>
      </c>
    </row>
    <row r="255" spans="1:15" customFormat="1" ht="31.75" customHeight="1" x14ac:dyDescent="0.45">
      <c r="A255" s="6"/>
      <c r="B255" s="5"/>
      <c r="C255" s="11"/>
      <c r="D255" s="65" t="s">
        <v>20</v>
      </c>
      <c r="E255" s="65"/>
      <c r="F255" s="65" t="s">
        <v>50</v>
      </c>
      <c r="G255" s="75"/>
      <c r="H255" s="65" t="s">
        <v>21</v>
      </c>
    </row>
    <row r="256" spans="1:15" customFormat="1" ht="18.5" x14ac:dyDescent="0.45">
      <c r="A256" s="8" t="str">
        <f>'1'!A40</f>
        <v>Исполнитель</v>
      </c>
      <c r="B256" s="5"/>
      <c r="C256" s="11"/>
      <c r="D256" s="64" t="s">
        <v>437</v>
      </c>
      <c r="E256" s="62"/>
      <c r="F256" s="64" t="s">
        <v>431</v>
      </c>
      <c r="G256" s="72"/>
      <c r="H256" s="64" t="s">
        <v>432</v>
      </c>
    </row>
    <row r="257" spans="1:19" customFormat="1" ht="18.5" x14ac:dyDescent="0.45">
      <c r="A257" s="6"/>
      <c r="B257" s="5"/>
      <c r="C257" s="11"/>
      <c r="D257" s="65" t="s">
        <v>20</v>
      </c>
      <c r="E257" s="65"/>
      <c r="F257" s="65" t="s">
        <v>51</v>
      </c>
      <c r="G257" s="75"/>
      <c r="H257" s="65" t="s">
        <v>23</v>
      </c>
    </row>
    <row r="258" spans="1:19" customFormat="1" ht="18.5" x14ac:dyDescent="0.45">
      <c r="A258" s="10"/>
      <c r="B258" s="5"/>
      <c r="C258" s="5"/>
      <c r="D258" s="72"/>
      <c r="E258" s="72"/>
      <c r="F258" s="72"/>
      <c r="G258" s="72"/>
      <c r="H258" s="72"/>
    </row>
    <row r="259" spans="1:19" customFormat="1" x14ac:dyDescent="0.4">
      <c r="A259" s="10" t="str">
        <f>'1'!A42</f>
        <v>"____"_______________ 20____г.</v>
      </c>
      <c r="B259" s="11"/>
      <c r="C259" s="11"/>
      <c r="D259" s="71"/>
      <c r="E259" s="71"/>
      <c r="F259" s="71"/>
      <c r="G259" s="71"/>
      <c r="H259" s="7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x14ac:dyDescent="0.4">
      <c r="A260" s="4"/>
      <c r="D260" s="71"/>
      <c r="E260" s="71"/>
      <c r="F260" s="71"/>
      <c r="G260" s="71"/>
      <c r="H260" s="71"/>
    </row>
    <row r="261" spans="1:19" x14ac:dyDescent="0.4">
      <c r="D261" s="71"/>
      <c r="E261" s="71"/>
      <c r="F261" s="71"/>
      <c r="G261" s="71"/>
      <c r="H261" s="71"/>
    </row>
    <row r="262" spans="1:19" x14ac:dyDescent="0.4">
      <c r="D262" s="71"/>
      <c r="E262" s="71"/>
      <c r="F262" s="71"/>
      <c r="G262" s="71"/>
      <c r="H262" s="71"/>
    </row>
  </sheetData>
  <mergeCells count="244">
    <mergeCell ref="X140:X141"/>
    <mergeCell ref="Y140:Y141"/>
    <mergeCell ref="Z140:Z141"/>
    <mergeCell ref="C197:C200"/>
    <mergeCell ref="F199:F200"/>
    <mergeCell ref="H199:H200"/>
    <mergeCell ref="C222:C225"/>
    <mergeCell ref="F224:F225"/>
    <mergeCell ref="H224:H225"/>
    <mergeCell ref="N140:N141"/>
    <mergeCell ref="O140:O141"/>
    <mergeCell ref="P140:P141"/>
    <mergeCell ref="R140:R141"/>
    <mergeCell ref="S140:S141"/>
    <mergeCell ref="T140:T141"/>
    <mergeCell ref="U140:U141"/>
    <mergeCell ref="V140:V141"/>
    <mergeCell ref="W140:W141"/>
    <mergeCell ref="C140:C141"/>
    <mergeCell ref="D140:D141"/>
    <mergeCell ref="E140:E141"/>
    <mergeCell ref="F140:F141"/>
    <mergeCell ref="G140:G141"/>
    <mergeCell ref="H140:H141"/>
    <mergeCell ref="J140:J141"/>
    <mergeCell ref="K140:K141"/>
    <mergeCell ref="L140:L141"/>
    <mergeCell ref="A107:A108"/>
    <mergeCell ref="I102:I10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A114:A115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I140:I141"/>
    <mergeCell ref="B82:B83"/>
    <mergeCell ref="A82:A83"/>
    <mergeCell ref="C54:C55"/>
    <mergeCell ref="D54:D55"/>
    <mergeCell ref="E54:E55"/>
    <mergeCell ref="F54:F55"/>
    <mergeCell ref="G54:G55"/>
    <mergeCell ref="H54:H55"/>
    <mergeCell ref="I54:I55"/>
    <mergeCell ref="C82:C83"/>
    <mergeCell ref="D82:D83"/>
    <mergeCell ref="E82:E83"/>
    <mergeCell ref="F82:F83"/>
    <mergeCell ref="G82:G83"/>
    <mergeCell ref="H82:H83"/>
    <mergeCell ref="I82:I83"/>
    <mergeCell ref="A7:B7"/>
    <mergeCell ref="I7:J7"/>
    <mergeCell ref="B22:B23"/>
    <mergeCell ref="A22:A23"/>
    <mergeCell ref="B47:B48"/>
    <mergeCell ref="A47:A48"/>
    <mergeCell ref="B54:B55"/>
    <mergeCell ref="A54:A55"/>
    <mergeCell ref="I77:I78"/>
    <mergeCell ref="J54:J55"/>
    <mergeCell ref="C47:C48"/>
    <mergeCell ref="D47:D48"/>
    <mergeCell ref="E47:E48"/>
    <mergeCell ref="F47:F48"/>
    <mergeCell ref="G47:G48"/>
    <mergeCell ref="H47:H48"/>
    <mergeCell ref="I47:I48"/>
    <mergeCell ref="J47:J48"/>
    <mergeCell ref="F77:F78"/>
    <mergeCell ref="H77:H78"/>
    <mergeCell ref="J77:J78"/>
    <mergeCell ref="I22:I23"/>
    <mergeCell ref="J22:J23"/>
    <mergeCell ref="A40:A43"/>
    <mergeCell ref="A1:J1"/>
    <mergeCell ref="A13:J13"/>
    <mergeCell ref="A73:K73"/>
    <mergeCell ref="A134:Z134"/>
    <mergeCell ref="A194:O194"/>
    <mergeCell ref="A253:B253"/>
    <mergeCell ref="I3:J3"/>
    <mergeCell ref="I4:J4"/>
    <mergeCell ref="I5:J5"/>
    <mergeCell ref="O223:O225"/>
    <mergeCell ref="D224:D225"/>
    <mergeCell ref="E224:E225"/>
    <mergeCell ref="G224:G225"/>
    <mergeCell ref="I224:I225"/>
    <mergeCell ref="J224:J225"/>
    <mergeCell ref="K224:K225"/>
    <mergeCell ref="L224:L225"/>
    <mergeCell ref="M224:M225"/>
    <mergeCell ref="N224:N225"/>
    <mergeCell ref="L199:L200"/>
    <mergeCell ref="M199:M200"/>
    <mergeCell ref="N199:N200"/>
    <mergeCell ref="A221:A225"/>
    <mergeCell ref="B221:B225"/>
    <mergeCell ref="C221:O221"/>
    <mergeCell ref="D222:O222"/>
    <mergeCell ref="D223:I223"/>
    <mergeCell ref="J223:K223"/>
    <mergeCell ref="L223:N223"/>
    <mergeCell ref="D199:D200"/>
    <mergeCell ref="E199:E200"/>
    <mergeCell ref="G199:G200"/>
    <mergeCell ref="I199:I200"/>
    <mergeCell ref="J199:J200"/>
    <mergeCell ref="K199:K200"/>
    <mergeCell ref="G165:H165"/>
    <mergeCell ref="Y165:Z165"/>
    <mergeCell ref="A196:A200"/>
    <mergeCell ref="B196:B200"/>
    <mergeCell ref="C196:O196"/>
    <mergeCell ref="D197:O197"/>
    <mergeCell ref="D198:I198"/>
    <mergeCell ref="J198:K198"/>
    <mergeCell ref="L198:N198"/>
    <mergeCell ref="O198:O200"/>
    <mergeCell ref="I165:J165"/>
    <mergeCell ref="M165:N165"/>
    <mergeCell ref="O165:P165"/>
    <mergeCell ref="Q165:R165"/>
    <mergeCell ref="U165:V165"/>
    <mergeCell ref="W165:X165"/>
    <mergeCell ref="M140:M141"/>
    <mergeCell ref="Q140:Q141"/>
    <mergeCell ref="A162:A166"/>
    <mergeCell ref="B162:B166"/>
    <mergeCell ref="C162:J162"/>
    <mergeCell ref="C163:J163"/>
    <mergeCell ref="K162:Z162"/>
    <mergeCell ref="A136:A141"/>
    <mergeCell ref="B136:B141"/>
    <mergeCell ref="C136:J136"/>
    <mergeCell ref="C137:J137"/>
    <mergeCell ref="K136:Z136"/>
    <mergeCell ref="K137:R137"/>
    <mergeCell ref="S137:Z137"/>
    <mergeCell ref="C138:D139"/>
    <mergeCell ref="K163:R163"/>
    <mergeCell ref="S163:Z163"/>
    <mergeCell ref="C164:D165"/>
    <mergeCell ref="E164:J164"/>
    <mergeCell ref="K164:L165"/>
    <mergeCell ref="M164:R164"/>
    <mergeCell ref="S164:T165"/>
    <mergeCell ref="U164:Z164"/>
    <mergeCell ref="E165:F165"/>
    <mergeCell ref="K77:K78"/>
    <mergeCell ref="M138:R138"/>
    <mergeCell ref="S138:T139"/>
    <mergeCell ref="U138:Z138"/>
    <mergeCell ref="E139:F139"/>
    <mergeCell ref="G139:H139"/>
    <mergeCell ref="I139:J139"/>
    <mergeCell ref="M139:N139"/>
    <mergeCell ref="O139:P139"/>
    <mergeCell ref="Q139:R139"/>
    <mergeCell ref="U139:V139"/>
    <mergeCell ref="E138:J138"/>
    <mergeCell ref="K138:L139"/>
    <mergeCell ref="W139:X139"/>
    <mergeCell ref="Y139:Z139"/>
    <mergeCell ref="J82:J83"/>
    <mergeCell ref="K82:K83"/>
    <mergeCell ref="K107:K108"/>
    <mergeCell ref="J114:J115"/>
    <mergeCell ref="K114:K115"/>
    <mergeCell ref="A100:A103"/>
    <mergeCell ref="B100:B103"/>
    <mergeCell ref="C100:F100"/>
    <mergeCell ref="G100:K100"/>
    <mergeCell ref="C101:C103"/>
    <mergeCell ref="D101:F101"/>
    <mergeCell ref="A75:A78"/>
    <mergeCell ref="B75:B78"/>
    <mergeCell ref="C75:F75"/>
    <mergeCell ref="G75:K75"/>
    <mergeCell ref="C76:C78"/>
    <mergeCell ref="D76:F76"/>
    <mergeCell ref="G76:G78"/>
    <mergeCell ref="H76:K76"/>
    <mergeCell ref="D77:D78"/>
    <mergeCell ref="E77:E78"/>
    <mergeCell ref="G101:G103"/>
    <mergeCell ref="H101:K101"/>
    <mergeCell ref="D102:D103"/>
    <mergeCell ref="E102:E103"/>
    <mergeCell ref="F102:F103"/>
    <mergeCell ref="H102:H103"/>
    <mergeCell ref="J102:J103"/>
    <mergeCell ref="K102:K103"/>
    <mergeCell ref="B40:B43"/>
    <mergeCell ref="C40:J40"/>
    <mergeCell ref="C41:D42"/>
    <mergeCell ref="E41:J41"/>
    <mergeCell ref="E42:F42"/>
    <mergeCell ref="G42:H42"/>
    <mergeCell ref="I42:J42"/>
    <mergeCell ref="C22:C23"/>
    <mergeCell ref="D22:D23"/>
    <mergeCell ref="E22:E23"/>
    <mergeCell ref="F22:F23"/>
    <mergeCell ref="G22:G23"/>
    <mergeCell ref="H22:H23"/>
    <mergeCell ref="A15:A18"/>
    <mergeCell ref="B15:B18"/>
    <mergeCell ref="C15:J15"/>
    <mergeCell ref="C16:D17"/>
    <mergeCell ref="E16:J16"/>
    <mergeCell ref="E17:F17"/>
    <mergeCell ref="G17:H17"/>
    <mergeCell ref="I17:J17"/>
    <mergeCell ref="A3:G3"/>
    <mergeCell ref="A11:B11"/>
    <mergeCell ref="I11:J11"/>
    <mergeCell ref="C6:E6"/>
    <mergeCell ref="C7:E7"/>
    <mergeCell ref="C8:E8"/>
    <mergeCell ref="C9:E9"/>
    <mergeCell ref="C10:E10"/>
    <mergeCell ref="C11:E11"/>
    <mergeCell ref="I8:J8"/>
    <mergeCell ref="A9:B9"/>
    <mergeCell ref="I9:J9"/>
    <mergeCell ref="A10:B10"/>
    <mergeCell ref="I10:J10"/>
    <mergeCell ref="A6:B6"/>
    <mergeCell ref="I6:J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55" zoomScaleNormal="55" workbookViewId="0">
      <selection activeCell="D11" sqref="D11"/>
    </sheetView>
  </sheetViews>
  <sheetFormatPr defaultColWidth="9.1796875" defaultRowHeight="18.5" x14ac:dyDescent="0.45"/>
  <cols>
    <col min="1" max="1" width="42.7265625" style="5" customWidth="1"/>
    <col min="2" max="2" width="36.453125" style="5" customWidth="1"/>
    <col min="3" max="3" width="28" style="5" customWidth="1"/>
    <col min="4" max="6" width="19.54296875" style="5" customWidth="1"/>
    <col min="7" max="7" width="36.7265625" style="5" customWidth="1"/>
    <col min="8" max="8" width="22.54296875" style="5" customWidth="1"/>
    <col min="9" max="9" width="21.54296875" style="5" customWidth="1"/>
    <col min="10" max="16384" width="9.1796875" style="5"/>
  </cols>
  <sheetData>
    <row r="1" spans="1:11" x14ac:dyDescent="0.45">
      <c r="A1" s="131" t="s">
        <v>351</v>
      </c>
      <c r="B1" s="131"/>
      <c r="C1" s="131"/>
      <c r="D1" s="131"/>
      <c r="E1" s="131"/>
      <c r="F1" s="131"/>
      <c r="G1" s="131"/>
      <c r="H1" s="131"/>
      <c r="I1" s="131"/>
    </row>
    <row r="2" spans="1:11" ht="18.75" customHeight="1" x14ac:dyDescent="0.45">
      <c r="A2" s="134" t="s">
        <v>472</v>
      </c>
      <c r="B2" s="134"/>
      <c r="C2" s="134"/>
      <c r="D2" s="134"/>
      <c r="E2" s="134"/>
      <c r="F2" s="134"/>
      <c r="G2" s="134"/>
      <c r="H2" s="134"/>
      <c r="I2" s="134"/>
      <c r="J2" s="11"/>
      <c r="K2" s="11"/>
    </row>
    <row r="3" spans="1:11" ht="56.25" customHeight="1" x14ac:dyDescent="0.45">
      <c r="A3" s="6"/>
      <c r="B3" s="11"/>
      <c r="C3" s="11"/>
      <c r="D3" s="11"/>
      <c r="E3" s="11"/>
      <c r="H3" s="173" t="s">
        <v>2</v>
      </c>
      <c r="I3" s="173"/>
      <c r="J3" s="11"/>
      <c r="K3" s="11"/>
    </row>
    <row r="4" spans="1:11" x14ac:dyDescent="0.45">
      <c r="A4" s="6"/>
      <c r="B4" s="11"/>
      <c r="C4" s="11"/>
      <c r="D4" s="11"/>
      <c r="E4" s="11"/>
      <c r="G4" s="15" t="s">
        <v>3</v>
      </c>
      <c r="H4" s="177">
        <f>'1'!D5</f>
        <v>45292</v>
      </c>
      <c r="I4" s="173"/>
      <c r="J4" s="11"/>
      <c r="K4" s="11"/>
    </row>
    <row r="5" spans="1:11" ht="50.25" customHeight="1" x14ac:dyDescent="0.45">
      <c r="A5" s="133" t="s">
        <v>6</v>
      </c>
      <c r="B5" s="133"/>
      <c r="C5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5" s="174"/>
      <c r="E5" s="174"/>
      <c r="F5" s="174"/>
      <c r="G5" s="15" t="s">
        <v>4</v>
      </c>
      <c r="H5" s="173" t="str">
        <f>'1'!D6</f>
        <v>033Э8797</v>
      </c>
      <c r="I5" s="173"/>
      <c r="J5" s="11"/>
      <c r="K5" s="11"/>
    </row>
    <row r="6" spans="1:11" ht="37.5" customHeight="1" x14ac:dyDescent="0.45">
      <c r="A6" s="133" t="s">
        <v>8</v>
      </c>
      <c r="B6" s="133"/>
      <c r="C6" s="189" t="str">
        <f>'1'!B9</f>
        <v>03</v>
      </c>
      <c r="D6" s="189"/>
      <c r="E6" s="189"/>
      <c r="F6" s="189"/>
      <c r="G6" s="15" t="s">
        <v>5</v>
      </c>
      <c r="H6" s="173">
        <f>'1'!D7</f>
        <v>2308038770</v>
      </c>
      <c r="I6" s="173"/>
      <c r="J6" s="11"/>
      <c r="K6" s="11"/>
    </row>
    <row r="7" spans="1:11" ht="18.75" customHeight="1" x14ac:dyDescent="0.45">
      <c r="A7" s="22"/>
      <c r="B7" s="36"/>
      <c r="C7" s="179" t="s">
        <v>9</v>
      </c>
      <c r="D7" s="179"/>
      <c r="E7" s="179"/>
      <c r="F7" s="179"/>
      <c r="G7" s="15" t="s">
        <v>7</v>
      </c>
      <c r="H7" s="173">
        <f>'1'!D8</f>
        <v>230801001</v>
      </c>
      <c r="I7" s="173"/>
      <c r="J7" s="11"/>
      <c r="K7" s="11"/>
    </row>
    <row r="8" spans="1:11" ht="42" customHeight="1" x14ac:dyDescent="0.45">
      <c r="A8" s="133" t="s">
        <v>10</v>
      </c>
      <c r="B8" s="133"/>
      <c r="C8" s="174" t="str">
        <f>'1'!B11</f>
        <v>департамент образования администрации муниципального образования город Краснодар</v>
      </c>
      <c r="D8" s="174"/>
      <c r="E8" s="174"/>
      <c r="F8" s="174"/>
      <c r="G8" s="14"/>
      <c r="H8" s="173"/>
      <c r="I8" s="173"/>
      <c r="J8" s="11"/>
      <c r="K8" s="11"/>
    </row>
    <row r="9" spans="1:11" x14ac:dyDescent="0.45">
      <c r="A9" s="133" t="s">
        <v>12</v>
      </c>
      <c r="B9" s="133"/>
      <c r="C9" s="189" t="str">
        <f>'1'!B12</f>
        <v>муниципальное образование город Краснодар</v>
      </c>
      <c r="D9" s="189"/>
      <c r="E9" s="189"/>
      <c r="F9" s="189"/>
      <c r="G9" s="14"/>
      <c r="H9" s="173"/>
      <c r="I9" s="173"/>
      <c r="J9" s="11"/>
      <c r="K9" s="11"/>
    </row>
    <row r="10" spans="1:11" ht="45.75" customHeight="1" x14ac:dyDescent="0.45">
      <c r="A10" s="133" t="s">
        <v>14</v>
      </c>
      <c r="B10" s="133"/>
      <c r="C10" s="211"/>
      <c r="D10" s="211"/>
      <c r="E10" s="211"/>
      <c r="F10" s="211"/>
      <c r="G10" s="43" t="s">
        <v>11</v>
      </c>
      <c r="H10" s="173">
        <f>'1'!D11</f>
        <v>925</v>
      </c>
      <c r="I10" s="173"/>
      <c r="J10" s="11"/>
      <c r="K10" s="11"/>
    </row>
    <row r="11" spans="1:11" x14ac:dyDescent="0.45">
      <c r="A11" s="4"/>
      <c r="C11" s="51"/>
      <c r="D11" s="51"/>
      <c r="E11" s="51"/>
      <c r="F11" s="51"/>
      <c r="G11" s="43" t="s">
        <v>13</v>
      </c>
      <c r="H11" s="173" t="str">
        <f>'1'!D12</f>
        <v>03701000001</v>
      </c>
      <c r="I11" s="173"/>
    </row>
    <row r="12" spans="1:11" x14ac:dyDescent="0.45">
      <c r="A12" s="4"/>
      <c r="G12" s="16"/>
      <c r="H12" s="35"/>
      <c r="I12" s="35"/>
    </row>
    <row r="13" spans="1:11" ht="46.5" customHeight="1" x14ac:dyDescent="0.45">
      <c r="A13" s="173" t="s">
        <v>169</v>
      </c>
      <c r="B13" s="173" t="s">
        <v>417</v>
      </c>
      <c r="C13" s="173" t="s">
        <v>418</v>
      </c>
      <c r="D13" s="173" t="s">
        <v>174</v>
      </c>
      <c r="E13" s="173"/>
      <c r="F13" s="173" t="s">
        <v>27</v>
      </c>
      <c r="G13" s="173" t="s">
        <v>352</v>
      </c>
      <c r="H13" s="173" t="s">
        <v>419</v>
      </c>
      <c r="I13" s="173" t="s">
        <v>420</v>
      </c>
    </row>
    <row r="14" spans="1:11" x14ac:dyDescent="0.45">
      <c r="A14" s="173"/>
      <c r="B14" s="173"/>
      <c r="C14" s="173"/>
      <c r="D14" s="18" t="s">
        <v>37</v>
      </c>
      <c r="E14" s="42" t="s">
        <v>38</v>
      </c>
      <c r="F14" s="173"/>
      <c r="G14" s="173"/>
      <c r="H14" s="173"/>
      <c r="I14" s="173"/>
    </row>
    <row r="15" spans="1:11" x14ac:dyDescent="0.4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</row>
    <row r="16" spans="1:11" x14ac:dyDescent="0.45">
      <c r="A16" s="44" t="s">
        <v>391</v>
      </c>
      <c r="B16" s="18" t="s">
        <v>40</v>
      </c>
      <c r="C16" s="24"/>
      <c r="D16" s="18" t="s">
        <v>40</v>
      </c>
      <c r="E16" s="18" t="s">
        <v>40</v>
      </c>
      <c r="F16" s="18">
        <v>1000</v>
      </c>
      <c r="G16" s="24"/>
      <c r="H16" s="24"/>
      <c r="I16" s="24"/>
    </row>
    <row r="17" spans="1:9" x14ac:dyDescent="0.45">
      <c r="A17" s="23" t="s">
        <v>90</v>
      </c>
      <c r="B17" s="67"/>
      <c r="C17" s="67"/>
      <c r="D17" s="67"/>
      <c r="E17" s="69"/>
      <c r="F17" s="18"/>
      <c r="G17" s="69"/>
      <c r="H17" s="24"/>
      <c r="I17" s="24"/>
    </row>
    <row r="18" spans="1:9" ht="36" x14ac:dyDescent="0.45">
      <c r="A18" s="24" t="s">
        <v>465</v>
      </c>
      <c r="B18" s="67" t="s">
        <v>434</v>
      </c>
      <c r="C18" s="67" t="s">
        <v>468</v>
      </c>
      <c r="D18" s="67" t="s">
        <v>467</v>
      </c>
      <c r="E18" s="69" t="s">
        <v>462</v>
      </c>
      <c r="F18" s="67">
        <v>1001</v>
      </c>
      <c r="G18" s="67">
        <v>199.6</v>
      </c>
      <c r="H18" s="24"/>
      <c r="I18" s="24"/>
    </row>
    <row r="19" spans="1:9" x14ac:dyDescent="0.45">
      <c r="A19" s="44" t="s">
        <v>392</v>
      </c>
      <c r="B19" s="18" t="s">
        <v>40</v>
      </c>
      <c r="C19" s="24"/>
      <c r="D19" s="18" t="s">
        <v>40</v>
      </c>
      <c r="E19" s="18" t="s">
        <v>40</v>
      </c>
      <c r="F19" s="18">
        <v>2000</v>
      </c>
      <c r="G19" s="67"/>
      <c r="H19" s="24"/>
      <c r="I19" s="24"/>
    </row>
    <row r="20" spans="1:9" x14ac:dyDescent="0.45">
      <c r="A20" s="23" t="s">
        <v>90</v>
      </c>
      <c r="B20" s="24"/>
      <c r="C20" s="24"/>
      <c r="D20" s="24"/>
      <c r="E20" s="24"/>
      <c r="F20" s="18">
        <v>2001</v>
      </c>
      <c r="G20" s="67"/>
      <c r="H20" s="24"/>
      <c r="I20" s="24"/>
    </row>
    <row r="21" spans="1:9" x14ac:dyDescent="0.45">
      <c r="A21" s="24"/>
      <c r="B21" s="24"/>
      <c r="C21" s="24"/>
      <c r="D21" s="67"/>
      <c r="E21" s="69"/>
      <c r="F21" s="67"/>
      <c r="G21" s="67"/>
      <c r="H21" s="24"/>
      <c r="I21" s="24"/>
    </row>
    <row r="22" spans="1:9" ht="36" x14ac:dyDescent="0.45">
      <c r="A22" s="23" t="s">
        <v>182</v>
      </c>
      <c r="B22" s="18" t="s">
        <v>40</v>
      </c>
      <c r="C22" s="24"/>
      <c r="D22" s="18" t="s">
        <v>40</v>
      </c>
      <c r="E22" s="18" t="s">
        <v>40</v>
      </c>
      <c r="F22" s="18">
        <v>3000</v>
      </c>
      <c r="G22" s="24"/>
      <c r="H22" s="24"/>
      <c r="I22" s="24"/>
    </row>
    <row r="23" spans="1:9" x14ac:dyDescent="0.45">
      <c r="A23" s="23" t="s">
        <v>90</v>
      </c>
      <c r="B23" s="24"/>
      <c r="C23" s="24"/>
      <c r="D23" s="24"/>
      <c r="E23" s="24"/>
      <c r="F23" s="18">
        <v>3001</v>
      </c>
      <c r="G23" s="24"/>
      <c r="H23" s="24"/>
      <c r="I23" s="24"/>
    </row>
    <row r="24" spans="1:9" x14ac:dyDescent="0.4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36" x14ac:dyDescent="0.45">
      <c r="A25" s="23" t="s">
        <v>183</v>
      </c>
      <c r="B25" s="18" t="s">
        <v>40</v>
      </c>
      <c r="C25" s="24"/>
      <c r="D25" s="18" t="s">
        <v>40</v>
      </c>
      <c r="E25" s="18" t="s">
        <v>40</v>
      </c>
      <c r="F25" s="18">
        <v>4000</v>
      </c>
      <c r="G25" s="24"/>
      <c r="H25" s="24"/>
      <c r="I25" s="24"/>
    </row>
    <row r="26" spans="1:9" x14ac:dyDescent="0.45">
      <c r="A26" s="23" t="s">
        <v>90</v>
      </c>
      <c r="B26" s="24"/>
      <c r="C26" s="24"/>
      <c r="D26" s="24"/>
      <c r="E26" s="24"/>
      <c r="F26" s="18">
        <v>4001</v>
      </c>
      <c r="G26" s="24"/>
      <c r="H26" s="24"/>
      <c r="I26" s="24"/>
    </row>
    <row r="27" spans="1:9" x14ac:dyDescent="0.4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36" x14ac:dyDescent="0.45">
      <c r="A28" s="23" t="s">
        <v>184</v>
      </c>
      <c r="B28" s="18" t="s">
        <v>40</v>
      </c>
      <c r="C28" s="24"/>
      <c r="D28" s="18" t="s">
        <v>40</v>
      </c>
      <c r="E28" s="18" t="s">
        <v>40</v>
      </c>
      <c r="F28" s="18">
        <v>5000</v>
      </c>
      <c r="G28" s="24"/>
      <c r="H28" s="24"/>
      <c r="I28" s="24"/>
    </row>
    <row r="29" spans="1:9" x14ac:dyDescent="0.45">
      <c r="A29" s="23" t="s">
        <v>90</v>
      </c>
      <c r="B29" s="24"/>
      <c r="C29" s="24"/>
      <c r="D29" s="24"/>
      <c r="E29" s="24"/>
      <c r="F29" s="18">
        <v>5001</v>
      </c>
      <c r="G29" s="24"/>
      <c r="H29" s="24"/>
      <c r="I29" s="24"/>
    </row>
    <row r="30" spans="1:9" x14ac:dyDescent="0.45">
      <c r="A30" s="24"/>
      <c r="B30" s="24"/>
      <c r="C30" s="24"/>
      <c r="D30" s="24"/>
      <c r="E30" s="24"/>
      <c r="F30" s="24"/>
      <c r="G30" s="24"/>
      <c r="H30" s="24"/>
      <c r="I30" s="24"/>
    </row>
    <row r="31" spans="1:9" x14ac:dyDescent="0.45">
      <c r="A31" s="6"/>
      <c r="B31" s="6"/>
      <c r="C31" s="6"/>
      <c r="D31" s="6"/>
      <c r="E31" s="34" t="s">
        <v>39</v>
      </c>
      <c r="F31" s="18">
        <v>9000</v>
      </c>
      <c r="G31" s="67">
        <f>G18</f>
        <v>199.6</v>
      </c>
      <c r="H31" s="24"/>
      <c r="I31" s="24"/>
    </row>
    <row r="32" spans="1:9" x14ac:dyDescent="0.45">
      <c r="A32" s="4"/>
    </row>
    <row r="33" spans="1:19" ht="8.5" customHeight="1" x14ac:dyDescent="0.45">
      <c r="A33" s="4"/>
    </row>
    <row r="34" spans="1:19" hidden="1" x14ac:dyDescent="0.45">
      <c r="A34" s="133"/>
      <c r="B34" s="133"/>
      <c r="C34" s="62"/>
      <c r="D34" s="62"/>
      <c r="E34" s="62"/>
      <c r="F34" s="72"/>
      <c r="G34" s="72"/>
      <c r="H34" s="72"/>
    </row>
    <row r="35" spans="1:19" ht="37.5" customHeight="1" x14ac:dyDescent="0.45">
      <c r="A35" s="182" t="str">
        <f>'1'!A38</f>
        <v>Руководитель (уполномоченное лицо) Учреждения</v>
      </c>
      <c r="B35" s="182"/>
      <c r="C35" s="71"/>
      <c r="D35" s="64" t="s">
        <v>439</v>
      </c>
      <c r="E35" s="62"/>
      <c r="F35" s="64"/>
      <c r="G35" s="72"/>
      <c r="H35" s="64" t="s">
        <v>430</v>
      </c>
    </row>
    <row r="36" spans="1:19" ht="36.75" customHeight="1" x14ac:dyDescent="0.45">
      <c r="A36" s="6"/>
      <c r="C36" s="71"/>
      <c r="D36" s="65" t="s">
        <v>20</v>
      </c>
      <c r="E36" s="65"/>
      <c r="F36" s="65" t="s">
        <v>50</v>
      </c>
      <c r="G36" s="75"/>
      <c r="H36" s="65" t="s">
        <v>21</v>
      </c>
    </row>
    <row r="37" spans="1:19" ht="37" customHeight="1" x14ac:dyDescent="0.45">
      <c r="A37" s="8" t="str">
        <f>'1'!A40</f>
        <v>Исполнитель</v>
      </c>
      <c r="C37" s="71"/>
      <c r="D37" s="64" t="s">
        <v>437</v>
      </c>
      <c r="E37" s="62"/>
      <c r="F37" s="64" t="s">
        <v>431</v>
      </c>
      <c r="G37" s="72"/>
      <c r="H37" s="64" t="s">
        <v>432</v>
      </c>
    </row>
    <row r="38" spans="1:19" ht="31" x14ac:dyDescent="0.45">
      <c r="A38" s="6"/>
      <c r="C38" s="71"/>
      <c r="D38" s="65" t="s">
        <v>20</v>
      </c>
      <c r="E38" s="65"/>
      <c r="F38" s="65" t="s">
        <v>51</v>
      </c>
      <c r="G38" s="75"/>
      <c r="H38" s="65" t="s">
        <v>23</v>
      </c>
    </row>
    <row r="39" spans="1:19" x14ac:dyDescent="0.45">
      <c r="A39" s="10"/>
      <c r="C39" s="72"/>
      <c r="D39" s="72"/>
      <c r="E39" s="72"/>
      <c r="F39" s="72"/>
      <c r="G39" s="72"/>
      <c r="H39" s="72"/>
    </row>
    <row r="40" spans="1:19" x14ac:dyDescent="0.45">
      <c r="A40" s="10" t="str">
        <f>'1'!A42</f>
        <v>"____"_______________ 20____г.</v>
      </c>
      <c r="B40" s="11"/>
      <c r="C40" s="71"/>
      <c r="D40" s="71"/>
      <c r="E40" s="71"/>
      <c r="F40" s="71"/>
      <c r="G40" s="71"/>
      <c r="H40" s="7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45">
      <c r="C41" s="72"/>
      <c r="D41" s="72"/>
      <c r="E41" s="72"/>
      <c r="F41" s="72"/>
      <c r="G41" s="72"/>
      <c r="H41" s="72"/>
    </row>
    <row r="42" spans="1:19" x14ac:dyDescent="0.45">
      <c r="C42" s="72"/>
      <c r="D42" s="72"/>
      <c r="E42" s="72"/>
      <c r="F42" s="72"/>
      <c r="G42" s="72"/>
      <c r="H42" s="72"/>
    </row>
    <row r="43" spans="1:19" x14ac:dyDescent="0.45">
      <c r="C43" s="72"/>
      <c r="D43" s="72"/>
      <c r="E43" s="72"/>
      <c r="F43" s="72"/>
      <c r="G43" s="72"/>
      <c r="H43" s="72"/>
    </row>
  </sheetData>
  <mergeCells count="32">
    <mergeCell ref="A2:I2"/>
    <mergeCell ref="C5:F5"/>
    <mergeCell ref="C6:F6"/>
    <mergeCell ref="C7:F7"/>
    <mergeCell ref="C8:F8"/>
    <mergeCell ref="G13:G14"/>
    <mergeCell ref="H11:I11"/>
    <mergeCell ref="H7:I7"/>
    <mergeCell ref="H8:I8"/>
    <mergeCell ref="A8:B8"/>
    <mergeCell ref="H9:I9"/>
    <mergeCell ref="C9:F9"/>
    <mergeCell ref="C10:F10"/>
    <mergeCell ref="A9:B9"/>
    <mergeCell ref="H10:I10"/>
    <mergeCell ref="A10:B10"/>
    <mergeCell ref="A35:B35"/>
    <mergeCell ref="A1:I1"/>
    <mergeCell ref="A34:B34"/>
    <mergeCell ref="H3:I3"/>
    <mergeCell ref="H4:I4"/>
    <mergeCell ref="H5:I5"/>
    <mergeCell ref="A5:B5"/>
    <mergeCell ref="H6:I6"/>
    <mergeCell ref="A6:B6"/>
    <mergeCell ref="H13:H14"/>
    <mergeCell ref="I13:I14"/>
    <mergeCell ref="A13:A14"/>
    <mergeCell ref="B13:B14"/>
    <mergeCell ref="C13:C14"/>
    <mergeCell ref="D13:E13"/>
    <mergeCell ref="F13:F14"/>
  </mergeCells>
  <pageMargins left="0.51" right="0.2" top="0.28999999999999998" bottom="0.21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70" zoomScaleNormal="70" workbookViewId="0">
      <selection activeCell="A19" sqref="A19"/>
    </sheetView>
  </sheetViews>
  <sheetFormatPr defaultRowHeight="14.5" x14ac:dyDescent="0.35"/>
  <cols>
    <col min="1" max="1" width="97" customWidth="1"/>
    <col min="2" max="2" width="13.1796875" customWidth="1"/>
    <col min="3" max="4" width="29.54296875" customWidth="1"/>
    <col min="5" max="5" width="17.453125" customWidth="1"/>
    <col min="6" max="6" width="11.1796875" customWidth="1"/>
    <col min="7" max="7" width="9.26953125" customWidth="1"/>
    <col min="8" max="8" width="3.453125" hidden="1" customWidth="1"/>
    <col min="9" max="9" width="4" customWidth="1"/>
    <col min="11" max="11" width="11.54296875" customWidth="1"/>
    <col min="12" max="12" width="20.453125" customWidth="1"/>
  </cols>
  <sheetData>
    <row r="1" spans="1:12" ht="17.5" x14ac:dyDescent="0.35">
      <c r="A1" s="135" t="s">
        <v>473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5.5" x14ac:dyDescent="0.35">
      <c r="A2" s="136"/>
      <c r="B2" s="136"/>
      <c r="C2" s="120"/>
      <c r="D2" s="120"/>
      <c r="E2" s="115"/>
      <c r="F2" s="120"/>
      <c r="G2" s="120"/>
      <c r="H2" s="120"/>
      <c r="I2" s="137"/>
      <c r="J2" s="137"/>
      <c r="K2" s="116"/>
      <c r="L2" s="113" t="s">
        <v>2</v>
      </c>
    </row>
    <row r="3" spans="1:12" ht="18" x14ac:dyDescent="0.35">
      <c r="A3" s="134" t="s">
        <v>472</v>
      </c>
      <c r="B3" s="134"/>
      <c r="C3" s="134"/>
      <c r="D3" s="134"/>
      <c r="E3" s="134"/>
      <c r="F3" s="134"/>
      <c r="H3" s="120"/>
      <c r="I3" s="137"/>
      <c r="J3" s="137"/>
      <c r="K3" s="117" t="s">
        <v>3</v>
      </c>
      <c r="L3" s="95">
        <f>'1'!D5</f>
        <v>45292</v>
      </c>
    </row>
    <row r="4" spans="1:12" ht="18" x14ac:dyDescent="0.35">
      <c r="A4" s="136"/>
      <c r="B4" s="136"/>
      <c r="C4" s="120"/>
      <c r="D4" s="120"/>
      <c r="E4" s="115"/>
      <c r="F4" s="120"/>
      <c r="G4" s="120"/>
      <c r="H4" s="120"/>
      <c r="I4" s="137"/>
      <c r="J4" s="137"/>
      <c r="K4" s="117" t="s">
        <v>5</v>
      </c>
      <c r="L4" s="113">
        <f>'1'!D7</f>
        <v>2308038770</v>
      </c>
    </row>
    <row r="5" spans="1:12" ht="62.15" customHeight="1" x14ac:dyDescent="0.4">
      <c r="A5" s="138" t="s">
        <v>6</v>
      </c>
      <c r="B5" s="138"/>
      <c r="C5" s="142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D5" s="142"/>
      <c r="E5" s="142"/>
      <c r="F5" s="142"/>
      <c r="G5" s="142"/>
      <c r="H5" s="142"/>
      <c r="I5" s="120"/>
      <c r="J5" s="140" t="s">
        <v>7</v>
      </c>
      <c r="K5" s="141"/>
      <c r="L5" s="113">
        <f>'1'!D8</f>
        <v>230801001</v>
      </c>
    </row>
    <row r="6" spans="1:12" ht="18" x14ac:dyDescent="0.4">
      <c r="A6" s="138" t="s">
        <v>8</v>
      </c>
      <c r="B6" s="138"/>
      <c r="C6" s="143" t="str">
        <f>'1'!B9</f>
        <v>03</v>
      </c>
      <c r="D6" s="144"/>
      <c r="E6" s="144"/>
      <c r="F6" s="144"/>
      <c r="G6" s="144"/>
      <c r="H6" s="144"/>
      <c r="I6" s="120"/>
      <c r="J6" s="136"/>
      <c r="K6" s="145"/>
      <c r="L6" s="113"/>
    </row>
    <row r="7" spans="1:12" ht="18" customHeight="1" x14ac:dyDescent="0.35">
      <c r="A7" s="115"/>
      <c r="B7" s="134" t="s">
        <v>474</v>
      </c>
      <c r="C7" s="134"/>
      <c r="D7" s="134"/>
      <c r="E7" s="134"/>
      <c r="F7" s="134"/>
      <c r="G7" s="134"/>
      <c r="H7" s="134"/>
      <c r="I7" s="134"/>
      <c r="J7" s="136"/>
      <c r="K7" s="145"/>
      <c r="L7" s="113"/>
    </row>
    <row r="8" spans="1:12" ht="18" customHeight="1" x14ac:dyDescent="0.35">
      <c r="A8" s="138" t="s">
        <v>10</v>
      </c>
      <c r="B8" s="138"/>
      <c r="C8" s="146" t="s">
        <v>426</v>
      </c>
      <c r="D8" s="146"/>
      <c r="E8" s="146"/>
      <c r="F8" s="146"/>
      <c r="G8" s="146"/>
      <c r="H8" s="146"/>
      <c r="I8" s="120"/>
      <c r="J8" s="140" t="s">
        <v>475</v>
      </c>
      <c r="K8" s="141"/>
      <c r="L8" s="113">
        <v>925</v>
      </c>
    </row>
    <row r="9" spans="1:12" ht="18" customHeight="1" x14ac:dyDescent="0.35">
      <c r="A9" s="138" t="s">
        <v>12</v>
      </c>
      <c r="B9" s="138"/>
      <c r="C9" s="139" t="s">
        <v>476</v>
      </c>
      <c r="D9" s="139"/>
      <c r="E9" s="139"/>
      <c r="F9" s="139"/>
      <c r="G9" s="139"/>
      <c r="H9" s="139"/>
      <c r="I9" s="120"/>
      <c r="J9" s="140" t="s">
        <v>13</v>
      </c>
      <c r="K9" s="141"/>
      <c r="L9" s="96" t="str">
        <f>'1'!D12</f>
        <v>03701000001</v>
      </c>
    </row>
    <row r="10" spans="1:12" ht="18" x14ac:dyDescent="0.35">
      <c r="A10" s="138" t="s">
        <v>14</v>
      </c>
      <c r="B10" s="138"/>
      <c r="C10" s="147"/>
      <c r="D10" s="147"/>
      <c r="E10" s="147"/>
      <c r="F10" s="147"/>
      <c r="G10" s="147"/>
      <c r="H10" s="147"/>
      <c r="I10" s="120"/>
      <c r="J10" s="136"/>
      <c r="K10" s="145"/>
      <c r="L10" s="113"/>
    </row>
    <row r="11" spans="1:12" ht="18" customHeight="1" x14ac:dyDescent="0.35">
      <c r="A11" s="138" t="s">
        <v>477</v>
      </c>
      <c r="B11" s="138"/>
      <c r="C11" s="148"/>
      <c r="D11" s="148"/>
      <c r="E11" s="148"/>
      <c r="F11" s="148"/>
      <c r="G11" s="148"/>
      <c r="H11" s="148"/>
      <c r="I11" s="92"/>
      <c r="J11" s="140" t="s">
        <v>478</v>
      </c>
      <c r="K11" s="141"/>
      <c r="L11" s="113">
        <v>383</v>
      </c>
    </row>
    <row r="12" spans="1:12" x14ac:dyDescent="0.3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5" x14ac:dyDescent="0.35">
      <c r="A13" s="93"/>
    </row>
    <row r="14" spans="1:12" ht="15" x14ac:dyDescent="0.35">
      <c r="A14" s="93"/>
    </row>
    <row r="15" spans="1:12" ht="15.65" customHeight="1" x14ac:dyDescent="0.35">
      <c r="A15" s="152" t="s">
        <v>66</v>
      </c>
      <c r="B15" s="152" t="s">
        <v>27</v>
      </c>
      <c r="C15" s="152" t="s">
        <v>479</v>
      </c>
      <c r="D15" s="152"/>
      <c r="E15" s="152" t="s">
        <v>544</v>
      </c>
      <c r="F15" s="153" t="s">
        <v>480</v>
      </c>
      <c r="G15" s="154"/>
      <c r="H15" s="154"/>
      <c r="I15" s="154"/>
      <c r="J15" s="154"/>
      <c r="K15" s="154"/>
      <c r="L15" s="155"/>
    </row>
    <row r="16" spans="1:12" ht="46.5" x14ac:dyDescent="0.35">
      <c r="A16" s="152"/>
      <c r="B16" s="152"/>
      <c r="C16" s="113" t="s">
        <v>481</v>
      </c>
      <c r="D16" s="113" t="s">
        <v>482</v>
      </c>
      <c r="E16" s="152"/>
      <c r="F16" s="156"/>
      <c r="G16" s="157"/>
      <c r="H16" s="157"/>
      <c r="I16" s="157"/>
      <c r="J16" s="157"/>
      <c r="K16" s="157"/>
      <c r="L16" s="158"/>
    </row>
    <row r="17" spans="1:12" ht="15.5" x14ac:dyDescent="0.35">
      <c r="A17" s="113">
        <v>1</v>
      </c>
      <c r="B17" s="113">
        <v>2</v>
      </c>
      <c r="C17" s="113">
        <v>3</v>
      </c>
      <c r="D17" s="113">
        <v>4</v>
      </c>
      <c r="E17" s="113">
        <v>5</v>
      </c>
      <c r="F17" s="159">
        <v>6</v>
      </c>
      <c r="G17" s="160"/>
      <c r="H17" s="160"/>
      <c r="I17" s="160"/>
      <c r="J17" s="160"/>
      <c r="K17" s="160"/>
      <c r="L17" s="161"/>
    </row>
    <row r="18" spans="1:12" ht="15.5" x14ac:dyDescent="0.35">
      <c r="A18" s="94" t="s">
        <v>556</v>
      </c>
      <c r="B18" s="113">
        <v>100</v>
      </c>
      <c r="C18" s="124">
        <v>45731217.490000002</v>
      </c>
      <c r="D18" s="124">
        <v>42584234.340000004</v>
      </c>
      <c r="E18" s="130">
        <f>D18/C18*100</f>
        <v>93.118523138623758</v>
      </c>
      <c r="F18" s="149">
        <f>C18/C48*100</f>
        <v>64.490850063136193</v>
      </c>
      <c r="G18" s="150"/>
      <c r="H18" s="150"/>
      <c r="I18" s="150"/>
      <c r="J18" s="150"/>
      <c r="K18" s="150"/>
      <c r="L18" s="151"/>
    </row>
    <row r="19" spans="1:12" ht="31" x14ac:dyDescent="0.35">
      <c r="A19" s="21" t="s">
        <v>483</v>
      </c>
      <c r="B19" s="113">
        <v>200</v>
      </c>
      <c r="C19" s="124"/>
      <c r="D19" s="124"/>
      <c r="E19" s="130"/>
      <c r="F19" s="149"/>
      <c r="G19" s="150"/>
      <c r="H19" s="150"/>
      <c r="I19" s="150"/>
      <c r="J19" s="150"/>
      <c r="K19" s="150"/>
      <c r="L19" s="151"/>
    </row>
    <row r="20" spans="1:12" ht="15.5" x14ac:dyDescent="0.35">
      <c r="A20" s="21" t="s">
        <v>557</v>
      </c>
      <c r="B20" s="113">
        <v>300</v>
      </c>
      <c r="C20" s="124">
        <v>24752517.870000001</v>
      </c>
      <c r="D20" s="124">
        <f>26029237.23+24148.4</f>
        <v>26053385.629999999</v>
      </c>
      <c r="E20" s="130">
        <f>D20/C20*100</f>
        <v>105.25549670070795</v>
      </c>
      <c r="F20" s="149">
        <f>C20/C48*100</f>
        <v>34.906372632400021</v>
      </c>
      <c r="G20" s="150"/>
      <c r="H20" s="150"/>
      <c r="I20" s="150"/>
      <c r="J20" s="150"/>
      <c r="K20" s="150"/>
      <c r="L20" s="151"/>
    </row>
    <row r="21" spans="1:12" ht="15.5" x14ac:dyDescent="0.35">
      <c r="A21" s="21" t="s">
        <v>558</v>
      </c>
      <c r="B21" s="113">
        <v>400</v>
      </c>
      <c r="C21" s="124"/>
      <c r="D21" s="124"/>
      <c r="E21" s="130"/>
      <c r="F21" s="149"/>
      <c r="G21" s="150"/>
      <c r="H21" s="150"/>
      <c r="I21" s="150"/>
      <c r="J21" s="150"/>
      <c r="K21" s="150"/>
      <c r="L21" s="151"/>
    </row>
    <row r="22" spans="1:12" ht="15.5" x14ac:dyDescent="0.35">
      <c r="A22" s="21" t="s">
        <v>484</v>
      </c>
      <c r="B22" s="113">
        <v>500</v>
      </c>
      <c r="C22" s="124"/>
      <c r="D22" s="124"/>
      <c r="E22" s="130"/>
      <c r="F22" s="149"/>
      <c r="G22" s="150"/>
      <c r="H22" s="150"/>
      <c r="I22" s="150"/>
      <c r="J22" s="150"/>
      <c r="K22" s="150"/>
      <c r="L22" s="151"/>
    </row>
    <row r="23" spans="1:12" ht="15.5" x14ac:dyDescent="0.35">
      <c r="A23" s="21" t="s">
        <v>485</v>
      </c>
      <c r="B23" s="113">
        <v>501</v>
      </c>
      <c r="C23" s="124"/>
      <c r="D23" s="124"/>
      <c r="E23" s="130"/>
      <c r="F23" s="149"/>
      <c r="G23" s="150"/>
      <c r="H23" s="150"/>
      <c r="I23" s="150"/>
      <c r="J23" s="150"/>
      <c r="K23" s="150"/>
      <c r="L23" s="151"/>
    </row>
    <row r="24" spans="1:12" ht="15.5" x14ac:dyDescent="0.35">
      <c r="A24" s="21" t="s">
        <v>486</v>
      </c>
      <c r="B24" s="113">
        <v>502</v>
      </c>
      <c r="C24" s="124"/>
      <c r="D24" s="124"/>
      <c r="E24" s="130"/>
      <c r="F24" s="149"/>
      <c r="G24" s="150"/>
      <c r="H24" s="150"/>
      <c r="I24" s="150"/>
      <c r="J24" s="150"/>
      <c r="K24" s="150"/>
      <c r="L24" s="151"/>
    </row>
    <row r="25" spans="1:12" ht="31" x14ac:dyDescent="0.35">
      <c r="A25" s="21" t="s">
        <v>487</v>
      </c>
      <c r="B25" s="113">
        <v>600</v>
      </c>
      <c r="C25" s="124"/>
      <c r="D25" s="124"/>
      <c r="E25" s="130"/>
      <c r="F25" s="149"/>
      <c r="G25" s="150"/>
      <c r="H25" s="150"/>
      <c r="I25" s="150"/>
      <c r="J25" s="150"/>
      <c r="K25" s="150"/>
      <c r="L25" s="151"/>
    </row>
    <row r="26" spans="1:12" ht="46.5" x14ac:dyDescent="0.35">
      <c r="A26" s="21" t="s">
        <v>488</v>
      </c>
      <c r="B26" s="113">
        <v>610</v>
      </c>
      <c r="C26" s="124"/>
      <c r="D26" s="124"/>
      <c r="E26" s="130"/>
      <c r="F26" s="149"/>
      <c r="G26" s="150"/>
      <c r="H26" s="150"/>
      <c r="I26" s="150"/>
      <c r="J26" s="150"/>
      <c r="K26" s="150"/>
      <c r="L26" s="151"/>
    </row>
    <row r="27" spans="1:12" ht="31" x14ac:dyDescent="0.35">
      <c r="A27" s="21" t="s">
        <v>559</v>
      </c>
      <c r="B27" s="113">
        <v>700</v>
      </c>
      <c r="C27" s="124">
        <v>100000</v>
      </c>
      <c r="D27" s="124">
        <v>337005.08</v>
      </c>
      <c r="E27" s="130">
        <f>D27/C27*100</f>
        <v>337.00508000000002</v>
      </c>
      <c r="F27" s="149">
        <f>C27/C48*100</f>
        <v>0.14102150260320173</v>
      </c>
      <c r="G27" s="150"/>
      <c r="H27" s="150"/>
      <c r="I27" s="150"/>
      <c r="J27" s="150"/>
      <c r="K27" s="150"/>
      <c r="L27" s="151"/>
    </row>
    <row r="28" spans="1:12" ht="31" x14ac:dyDescent="0.35">
      <c r="A28" s="21" t="s">
        <v>489</v>
      </c>
      <c r="B28" s="113">
        <v>800</v>
      </c>
      <c r="C28" s="124"/>
      <c r="D28" s="124"/>
      <c r="E28" s="130"/>
      <c r="F28" s="149"/>
      <c r="G28" s="150"/>
      <c r="H28" s="150"/>
      <c r="I28" s="150"/>
      <c r="J28" s="150"/>
      <c r="K28" s="150"/>
      <c r="L28" s="151"/>
    </row>
    <row r="29" spans="1:12" ht="31" x14ac:dyDescent="0.35">
      <c r="A29" s="21" t="s">
        <v>560</v>
      </c>
      <c r="B29" s="113">
        <v>801</v>
      </c>
      <c r="C29" s="124"/>
      <c r="D29" s="124"/>
      <c r="E29" s="130"/>
      <c r="F29" s="149"/>
      <c r="G29" s="150"/>
      <c r="H29" s="150"/>
      <c r="I29" s="150"/>
      <c r="J29" s="150"/>
      <c r="K29" s="150"/>
      <c r="L29" s="151"/>
    </row>
    <row r="30" spans="1:12" ht="46.5" x14ac:dyDescent="0.35">
      <c r="A30" s="21" t="s">
        <v>561</v>
      </c>
      <c r="B30" s="113">
        <v>802</v>
      </c>
      <c r="C30" s="124">
        <v>269143.2</v>
      </c>
      <c r="D30" s="124">
        <v>472313.64</v>
      </c>
      <c r="E30" s="130">
        <f>D30/C30*100</f>
        <v>175.48785925113469</v>
      </c>
      <c r="F30" s="149">
        <f>C30/C48*100</f>
        <v>0.37954978479434043</v>
      </c>
      <c r="G30" s="150"/>
      <c r="H30" s="150"/>
      <c r="I30" s="150"/>
      <c r="J30" s="150"/>
      <c r="K30" s="150"/>
      <c r="L30" s="151"/>
    </row>
    <row r="31" spans="1:12" ht="31" x14ac:dyDescent="0.35">
      <c r="A31" s="21" t="s">
        <v>490</v>
      </c>
      <c r="B31" s="113">
        <v>803</v>
      </c>
      <c r="C31" s="124"/>
      <c r="D31" s="124"/>
      <c r="E31" s="130"/>
      <c r="F31" s="149"/>
      <c r="G31" s="150"/>
      <c r="H31" s="150"/>
      <c r="I31" s="150"/>
      <c r="J31" s="150"/>
      <c r="K31" s="150"/>
      <c r="L31" s="151"/>
    </row>
    <row r="32" spans="1:12" ht="15.5" x14ac:dyDescent="0.35">
      <c r="A32" s="21" t="s">
        <v>562</v>
      </c>
      <c r="B32" s="113">
        <v>804</v>
      </c>
      <c r="C32" s="124">
        <v>13667.77</v>
      </c>
      <c r="D32" s="124">
        <v>12455.52</v>
      </c>
      <c r="E32" s="130">
        <f>D32/C32*100</f>
        <v>91.130594091062406</v>
      </c>
      <c r="F32" s="149">
        <f>C32/C48*100</f>
        <v>1.9274494626349625E-2</v>
      </c>
      <c r="G32" s="150"/>
      <c r="H32" s="150"/>
      <c r="I32" s="150"/>
      <c r="J32" s="150"/>
      <c r="K32" s="150"/>
      <c r="L32" s="151"/>
    </row>
    <row r="33" spans="1:12" ht="31" x14ac:dyDescent="0.35">
      <c r="A33" s="21" t="s">
        <v>491</v>
      </c>
      <c r="B33" s="113">
        <v>805</v>
      </c>
      <c r="C33" s="124"/>
      <c r="D33" s="124"/>
      <c r="E33" s="130"/>
      <c r="F33" s="149"/>
      <c r="G33" s="150"/>
      <c r="H33" s="150"/>
      <c r="I33" s="150"/>
      <c r="J33" s="150"/>
      <c r="K33" s="150"/>
      <c r="L33" s="151"/>
    </row>
    <row r="34" spans="1:12" ht="31" x14ac:dyDescent="0.35">
      <c r="A34" s="21" t="s">
        <v>492</v>
      </c>
      <c r="B34" s="113">
        <v>806</v>
      </c>
      <c r="C34" s="124">
        <v>25943.48</v>
      </c>
      <c r="D34" s="124">
        <v>34946.39</v>
      </c>
      <c r="E34" s="130">
        <f>D34/C34*100</f>
        <v>134.70201376222465</v>
      </c>
      <c r="F34" s="149">
        <f>C34/C48*100</f>
        <v>3.6585885323561114E-2</v>
      </c>
      <c r="G34" s="150"/>
      <c r="H34" s="150"/>
      <c r="I34" s="150"/>
      <c r="J34" s="150"/>
      <c r="K34" s="150"/>
      <c r="L34" s="151"/>
    </row>
    <row r="35" spans="1:12" ht="31" x14ac:dyDescent="0.35">
      <c r="A35" s="21" t="s">
        <v>563</v>
      </c>
      <c r="B35" s="113">
        <v>807</v>
      </c>
      <c r="C35" s="124"/>
      <c r="D35" s="124"/>
      <c r="E35" s="130"/>
      <c r="F35" s="149"/>
      <c r="G35" s="150"/>
      <c r="H35" s="150"/>
      <c r="I35" s="150"/>
      <c r="J35" s="150"/>
      <c r="K35" s="150"/>
      <c r="L35" s="151"/>
    </row>
    <row r="36" spans="1:12" ht="15.5" x14ac:dyDescent="0.35">
      <c r="A36" s="21" t="s">
        <v>493</v>
      </c>
      <c r="B36" s="113">
        <v>900</v>
      </c>
      <c r="C36" s="124"/>
      <c r="D36" s="124"/>
      <c r="E36" s="130"/>
      <c r="F36" s="149"/>
      <c r="G36" s="150"/>
      <c r="H36" s="150"/>
      <c r="I36" s="150"/>
      <c r="J36" s="150"/>
      <c r="K36" s="150"/>
      <c r="L36" s="151"/>
    </row>
    <row r="37" spans="1:12" ht="31" x14ac:dyDescent="0.35">
      <c r="A37" s="21" t="s">
        <v>494</v>
      </c>
      <c r="B37" s="113">
        <v>901</v>
      </c>
      <c r="C37" s="124"/>
      <c r="D37" s="124"/>
      <c r="E37" s="130"/>
      <c r="F37" s="149"/>
      <c r="G37" s="150"/>
      <c r="H37" s="150"/>
      <c r="I37" s="150"/>
      <c r="J37" s="150"/>
      <c r="K37" s="150"/>
      <c r="L37" s="151"/>
    </row>
    <row r="38" spans="1:12" ht="31" x14ac:dyDescent="0.35">
      <c r="A38" s="21" t="s">
        <v>495</v>
      </c>
      <c r="B38" s="113">
        <v>902</v>
      </c>
      <c r="C38" s="124"/>
      <c r="D38" s="124"/>
      <c r="E38" s="130"/>
      <c r="F38" s="149"/>
      <c r="G38" s="150"/>
      <c r="H38" s="150"/>
      <c r="I38" s="150"/>
      <c r="J38" s="150"/>
      <c r="K38" s="150"/>
      <c r="L38" s="151"/>
    </row>
    <row r="39" spans="1:12" ht="15.5" x14ac:dyDescent="0.35">
      <c r="A39" s="21" t="s">
        <v>496</v>
      </c>
      <c r="B39" s="113">
        <v>903</v>
      </c>
      <c r="C39" s="124"/>
      <c r="D39" s="124"/>
      <c r="E39" s="130"/>
      <c r="F39" s="149"/>
      <c r="G39" s="150"/>
      <c r="H39" s="150"/>
      <c r="I39" s="150"/>
      <c r="J39" s="150"/>
      <c r="K39" s="150"/>
      <c r="L39" s="151"/>
    </row>
    <row r="40" spans="1:12" ht="15.5" x14ac:dyDescent="0.35">
      <c r="A40" s="21" t="s">
        <v>497</v>
      </c>
      <c r="B40" s="113">
        <v>904</v>
      </c>
      <c r="C40" s="125"/>
      <c r="D40" s="124"/>
      <c r="E40" s="130"/>
      <c r="F40" s="149"/>
      <c r="G40" s="150"/>
      <c r="H40" s="150"/>
      <c r="I40" s="150"/>
      <c r="J40" s="150"/>
      <c r="K40" s="150"/>
      <c r="L40" s="151"/>
    </row>
    <row r="41" spans="1:12" ht="15.5" x14ac:dyDescent="0.35">
      <c r="A41" s="21" t="s">
        <v>498</v>
      </c>
      <c r="B41" s="113">
        <v>905</v>
      </c>
      <c r="C41" s="124"/>
      <c r="D41" s="124"/>
      <c r="E41" s="130"/>
      <c r="F41" s="149"/>
      <c r="G41" s="150"/>
      <c r="H41" s="150"/>
      <c r="I41" s="150"/>
      <c r="J41" s="150"/>
      <c r="K41" s="150"/>
      <c r="L41" s="151"/>
    </row>
    <row r="42" spans="1:12" ht="15.5" x14ac:dyDescent="0.35">
      <c r="A42" s="21" t="s">
        <v>499</v>
      </c>
      <c r="B42" s="113">
        <v>906</v>
      </c>
      <c r="C42" s="124"/>
      <c r="D42" s="124"/>
      <c r="E42" s="130"/>
      <c r="F42" s="149"/>
      <c r="G42" s="150"/>
      <c r="H42" s="150"/>
      <c r="I42" s="150"/>
      <c r="J42" s="150"/>
      <c r="K42" s="150"/>
      <c r="L42" s="151"/>
    </row>
    <row r="43" spans="1:12" ht="31" x14ac:dyDescent="0.35">
      <c r="A43" s="21" t="s">
        <v>500</v>
      </c>
      <c r="B43" s="113">
        <v>907</v>
      </c>
      <c r="C43" s="124"/>
      <c r="D43" s="124"/>
      <c r="E43" s="130"/>
      <c r="F43" s="149"/>
      <c r="G43" s="150"/>
      <c r="H43" s="150"/>
      <c r="I43" s="150"/>
      <c r="J43" s="150"/>
      <c r="K43" s="150"/>
      <c r="L43" s="151"/>
    </row>
    <row r="44" spans="1:12" ht="31" x14ac:dyDescent="0.35">
      <c r="A44" s="21" t="s">
        <v>501</v>
      </c>
      <c r="B44" s="113">
        <v>908</v>
      </c>
      <c r="C44" s="124"/>
      <c r="D44" s="124"/>
      <c r="E44" s="130"/>
      <c r="F44" s="149"/>
      <c r="G44" s="150"/>
      <c r="H44" s="150"/>
      <c r="I44" s="150"/>
      <c r="J44" s="150"/>
      <c r="K44" s="150"/>
      <c r="L44" s="151"/>
    </row>
    <row r="45" spans="1:12" ht="15.5" x14ac:dyDescent="0.35">
      <c r="A45" s="21" t="s">
        <v>564</v>
      </c>
      <c r="B45" s="113">
        <v>1000</v>
      </c>
      <c r="C45" s="124">
        <v>16182</v>
      </c>
      <c r="D45" s="124">
        <v>849.27</v>
      </c>
      <c r="E45" s="130">
        <f>D45/C45*100</f>
        <v>5.24823878383389</v>
      </c>
      <c r="F45" s="149">
        <f>C45/C48*100</f>
        <v>2.2820099551250105E-2</v>
      </c>
      <c r="G45" s="150"/>
      <c r="H45" s="150"/>
      <c r="I45" s="150"/>
      <c r="J45" s="150"/>
      <c r="K45" s="150"/>
      <c r="L45" s="151"/>
    </row>
    <row r="46" spans="1:12" ht="15.5" x14ac:dyDescent="0.35">
      <c r="A46" s="21" t="s">
        <v>565</v>
      </c>
      <c r="B46" s="113">
        <v>1100</v>
      </c>
      <c r="C46" s="124">
        <v>2500</v>
      </c>
      <c r="D46" s="124">
        <v>1332</v>
      </c>
      <c r="E46" s="130">
        <f>D46/C46*100</f>
        <v>53.280000000000008</v>
      </c>
      <c r="F46" s="149">
        <f>C46/C48*100</f>
        <v>3.5255375650800431E-3</v>
      </c>
      <c r="G46" s="150"/>
      <c r="H46" s="150"/>
      <c r="I46" s="150"/>
      <c r="J46" s="150"/>
      <c r="K46" s="150"/>
      <c r="L46" s="151"/>
    </row>
    <row r="47" spans="1:12" ht="15.5" x14ac:dyDescent="0.35">
      <c r="A47" s="21" t="s">
        <v>502</v>
      </c>
      <c r="B47" s="113">
        <v>1200</v>
      </c>
      <c r="C47" s="124"/>
      <c r="D47" s="124"/>
      <c r="E47" s="124"/>
      <c r="F47" s="162"/>
      <c r="G47" s="163"/>
      <c r="H47" s="163"/>
      <c r="I47" s="163"/>
      <c r="J47" s="163"/>
      <c r="K47" s="163"/>
      <c r="L47" s="164"/>
    </row>
    <row r="48" spans="1:12" ht="18" x14ac:dyDescent="0.35">
      <c r="A48" s="123" t="s">
        <v>39</v>
      </c>
      <c r="B48" s="113">
        <v>9000</v>
      </c>
      <c r="C48" s="124">
        <f>SUM(C18:C47)</f>
        <v>70911171.810000002</v>
      </c>
      <c r="D48" s="124">
        <f>SUM(D18:D47)</f>
        <v>69496521.86999999</v>
      </c>
      <c r="E48" s="124" t="s">
        <v>503</v>
      </c>
      <c r="F48" s="149">
        <f>SUM(F18:L47)</f>
        <v>99.999999999999986</v>
      </c>
      <c r="G48" s="150"/>
      <c r="H48" s="150"/>
      <c r="I48" s="150"/>
      <c r="J48" s="150"/>
      <c r="K48" s="150"/>
      <c r="L48" s="151"/>
    </row>
  </sheetData>
  <mergeCells count="64">
    <mergeCell ref="F48:L48"/>
    <mergeCell ref="A3:F3"/>
    <mergeCell ref="F42:L42"/>
    <mergeCell ref="F43:L43"/>
    <mergeCell ref="F44:L44"/>
    <mergeCell ref="F45:L45"/>
    <mergeCell ref="F46:L46"/>
    <mergeCell ref="F47:L47"/>
    <mergeCell ref="F36:L36"/>
    <mergeCell ref="F37:L37"/>
    <mergeCell ref="F38:L38"/>
    <mergeCell ref="F39:L39"/>
    <mergeCell ref="F40:L40"/>
    <mergeCell ref="F41:L41"/>
    <mergeCell ref="F30:L30"/>
    <mergeCell ref="F31:L31"/>
    <mergeCell ref="F32:L32"/>
    <mergeCell ref="F33:L33"/>
    <mergeCell ref="F34:L34"/>
    <mergeCell ref="F35:L35"/>
    <mergeCell ref="F24:L24"/>
    <mergeCell ref="F25:L25"/>
    <mergeCell ref="F26:L26"/>
    <mergeCell ref="F27:L27"/>
    <mergeCell ref="F28:L28"/>
    <mergeCell ref="F29:L29"/>
    <mergeCell ref="F23:L23"/>
    <mergeCell ref="A15:A16"/>
    <mergeCell ref="B15:B16"/>
    <mergeCell ref="C15:D15"/>
    <mergeCell ref="E15:E16"/>
    <mergeCell ref="F15:L16"/>
    <mergeCell ref="F17:L17"/>
    <mergeCell ref="F18:L18"/>
    <mergeCell ref="F19:L19"/>
    <mergeCell ref="F20:L20"/>
    <mergeCell ref="F21:L21"/>
    <mergeCell ref="F22:L22"/>
    <mergeCell ref="A10:B10"/>
    <mergeCell ref="C10:H10"/>
    <mergeCell ref="J10:K10"/>
    <mergeCell ref="A11:B11"/>
    <mergeCell ref="C11:H11"/>
    <mergeCell ref="J11:K11"/>
    <mergeCell ref="A9:B9"/>
    <mergeCell ref="C9:H9"/>
    <mergeCell ref="J9:K9"/>
    <mergeCell ref="A5:B5"/>
    <mergeCell ref="C5:H5"/>
    <mergeCell ref="J5:K5"/>
    <mergeCell ref="A6:B6"/>
    <mergeCell ref="C6:H6"/>
    <mergeCell ref="J6:K6"/>
    <mergeCell ref="B7:I7"/>
    <mergeCell ref="J7:K7"/>
    <mergeCell ref="A8:B8"/>
    <mergeCell ref="C8:H8"/>
    <mergeCell ref="J8:K8"/>
    <mergeCell ref="A1:L1"/>
    <mergeCell ref="A2:B2"/>
    <mergeCell ref="I2:J2"/>
    <mergeCell ref="I3:J3"/>
    <mergeCell ref="A4:B4"/>
    <mergeCell ref="I4:J4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31" zoomScale="55" zoomScaleNormal="55" workbookViewId="0">
      <selection activeCell="J53" sqref="J53"/>
    </sheetView>
  </sheetViews>
  <sheetFormatPr defaultRowHeight="14.5" x14ac:dyDescent="0.35"/>
  <cols>
    <col min="1" max="1" width="58.7265625" customWidth="1"/>
    <col min="3" max="3" width="21.7265625" customWidth="1"/>
    <col min="5" max="5" width="18.1796875" customWidth="1"/>
    <col min="7" max="7" width="20" customWidth="1"/>
    <col min="10" max="10" width="12.81640625" bestFit="1" customWidth="1"/>
    <col min="12" max="12" width="11.26953125" customWidth="1"/>
    <col min="13" max="13" width="10.81640625" customWidth="1"/>
    <col min="14" max="14" width="11.453125" customWidth="1"/>
    <col min="15" max="15" width="17.453125" customWidth="1"/>
    <col min="16" max="16" width="12.7265625" customWidth="1"/>
    <col min="17" max="17" width="14.1796875" customWidth="1"/>
    <col min="18" max="18" width="12.453125" customWidth="1"/>
    <col min="19" max="19" width="17.26953125" bestFit="1" customWidth="1"/>
  </cols>
  <sheetData>
    <row r="1" spans="1:20" ht="17.5" x14ac:dyDescent="0.35">
      <c r="A1" s="135" t="s">
        <v>504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7.5" x14ac:dyDescent="0.35">
      <c r="A2" s="135" t="s">
        <v>505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7.5" x14ac:dyDescent="0.35">
      <c r="A3" s="119"/>
    </row>
    <row r="4" spans="1:20" ht="17.5" x14ac:dyDescent="0.35">
      <c r="A4" s="119"/>
    </row>
    <row r="5" spans="1:20" ht="15.65" customHeight="1" x14ac:dyDescent="0.35">
      <c r="A5" s="152" t="s">
        <v>66</v>
      </c>
      <c r="B5" s="165" t="s">
        <v>27</v>
      </c>
      <c r="C5" s="165" t="s">
        <v>589</v>
      </c>
      <c r="D5" s="165" t="s">
        <v>590</v>
      </c>
      <c r="E5" s="152" t="s">
        <v>506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</row>
    <row r="6" spans="1:20" ht="15.65" customHeight="1" x14ac:dyDescent="0.35">
      <c r="A6" s="152"/>
      <c r="B6" s="165"/>
      <c r="C6" s="165"/>
      <c r="D6" s="165"/>
      <c r="E6" s="152" t="s">
        <v>591</v>
      </c>
      <c r="F6" s="152" t="s">
        <v>592</v>
      </c>
      <c r="G6" s="152" t="s">
        <v>593</v>
      </c>
      <c r="H6" s="152" t="s">
        <v>592</v>
      </c>
      <c r="I6" s="152" t="s">
        <v>507</v>
      </c>
      <c r="J6" s="152"/>
      <c r="K6" s="152"/>
      <c r="L6" s="152"/>
      <c r="M6" s="152" t="s">
        <v>154</v>
      </c>
      <c r="N6" s="152" t="s">
        <v>596</v>
      </c>
      <c r="O6" s="166" t="s">
        <v>597</v>
      </c>
      <c r="P6" s="152" t="s">
        <v>592</v>
      </c>
      <c r="Q6" s="152" t="s">
        <v>95</v>
      </c>
      <c r="R6" s="152"/>
      <c r="S6" s="152"/>
      <c r="T6" s="152"/>
    </row>
    <row r="7" spans="1:20" ht="93" customHeight="1" x14ac:dyDescent="0.35">
      <c r="A7" s="152"/>
      <c r="B7" s="165"/>
      <c r="C7" s="165"/>
      <c r="D7" s="165"/>
      <c r="E7" s="152"/>
      <c r="F7" s="152"/>
      <c r="G7" s="152"/>
      <c r="H7" s="152"/>
      <c r="I7" s="166" t="s">
        <v>594</v>
      </c>
      <c r="J7" s="166"/>
      <c r="K7" s="166"/>
      <c r="L7" s="166"/>
      <c r="M7" s="152"/>
      <c r="N7" s="152"/>
      <c r="O7" s="166"/>
      <c r="P7" s="152"/>
      <c r="Q7" s="152" t="s">
        <v>601</v>
      </c>
      <c r="R7" s="113" t="s">
        <v>508</v>
      </c>
      <c r="S7" s="152" t="s">
        <v>599</v>
      </c>
      <c r="T7" s="152" t="s">
        <v>598</v>
      </c>
    </row>
    <row r="8" spans="1:20" ht="242.5" customHeight="1" x14ac:dyDescent="0.35">
      <c r="A8" s="152"/>
      <c r="B8" s="165"/>
      <c r="C8" s="165"/>
      <c r="D8" s="165"/>
      <c r="E8" s="152"/>
      <c r="F8" s="152"/>
      <c r="G8" s="152"/>
      <c r="H8" s="152"/>
      <c r="I8" s="113" t="s">
        <v>509</v>
      </c>
      <c r="J8" s="113" t="s">
        <v>595</v>
      </c>
      <c r="K8" s="128" t="s">
        <v>510</v>
      </c>
      <c r="L8" s="113" t="s">
        <v>592</v>
      </c>
      <c r="M8" s="152"/>
      <c r="N8" s="152"/>
      <c r="O8" s="166"/>
      <c r="P8" s="152"/>
      <c r="Q8" s="152"/>
      <c r="R8" s="113" t="s">
        <v>600</v>
      </c>
      <c r="S8" s="152"/>
      <c r="T8" s="152"/>
    </row>
    <row r="9" spans="1:20" ht="15.5" x14ac:dyDescent="0.35">
      <c r="A9" s="113">
        <v>1</v>
      </c>
      <c r="B9" s="113">
        <v>2</v>
      </c>
      <c r="C9" s="113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  <c r="I9" s="113">
        <v>9</v>
      </c>
      <c r="J9" s="113">
        <v>10</v>
      </c>
      <c r="K9" s="113">
        <v>11</v>
      </c>
      <c r="L9" s="113">
        <v>12</v>
      </c>
      <c r="M9" s="113">
        <v>13</v>
      </c>
      <c r="N9" s="113">
        <v>14</v>
      </c>
      <c r="O9" s="113">
        <v>15</v>
      </c>
      <c r="P9" s="113">
        <v>16</v>
      </c>
      <c r="Q9" s="113">
        <v>17</v>
      </c>
      <c r="R9" s="113">
        <v>18</v>
      </c>
      <c r="S9" s="113">
        <v>19</v>
      </c>
      <c r="T9" s="113">
        <v>20</v>
      </c>
    </row>
    <row r="10" spans="1:20" ht="15.5" x14ac:dyDescent="0.35">
      <c r="A10" s="21" t="s">
        <v>566</v>
      </c>
      <c r="B10" s="113">
        <v>100</v>
      </c>
      <c r="C10" s="97">
        <f>E10+G10+I10+K10+M10+O10</f>
        <v>37831942.670000002</v>
      </c>
      <c r="D10" s="97">
        <f>C10/$C$46*100</f>
        <v>53.566536618627282</v>
      </c>
      <c r="E10" s="97">
        <v>27805334.370000001</v>
      </c>
      <c r="F10" s="97">
        <f>E10/$E$46*100</f>
        <v>60.801649061891183</v>
      </c>
      <c r="G10" s="97">
        <v>9863200.2200000007</v>
      </c>
      <c r="H10" s="97">
        <f>G10/$G$46*100</f>
        <v>40.3312913409451</v>
      </c>
      <c r="I10" s="97"/>
      <c r="J10" s="97">
        <f>I10/$J$46*100</f>
        <v>0</v>
      </c>
      <c r="K10" s="97"/>
      <c r="L10" s="97" t="e">
        <f>K10/$K$46*100</f>
        <v>#DIV/0!</v>
      </c>
      <c r="M10" s="97"/>
      <c r="N10" s="97" t="e">
        <f>M10/$M$46*100</f>
        <v>#DIV/0!</v>
      </c>
      <c r="O10" s="97">
        <f>Q10+S10</f>
        <v>163408.07999999999</v>
      </c>
      <c r="P10" s="97">
        <f>O10/$O$46*100</f>
        <v>37.188522832942574</v>
      </c>
      <c r="Q10" s="97">
        <v>163408.07999999999</v>
      </c>
      <c r="R10" s="97">
        <f>Q10/$Q$46*100</f>
        <v>58.408355227341126</v>
      </c>
      <c r="S10" s="97"/>
      <c r="T10" s="97">
        <f>S10/$S$46*100</f>
        <v>0</v>
      </c>
    </row>
    <row r="11" spans="1:20" ht="15.5" x14ac:dyDescent="0.35">
      <c r="A11" s="21" t="s">
        <v>567</v>
      </c>
      <c r="B11" s="113">
        <v>200</v>
      </c>
      <c r="C11" s="97">
        <f>E11+G11+I11+K11+M11+O11</f>
        <v>11256389.709999999</v>
      </c>
      <c r="D11" s="97">
        <f>C11/$C$46*100</f>
        <v>15.938008176154128</v>
      </c>
      <c r="E11" s="97">
        <v>8302969.21</v>
      </c>
      <c r="F11" s="97">
        <f>E11/$E$46*100</f>
        <v>18.156020472920062</v>
      </c>
      <c r="G11" s="97">
        <v>2904071.21</v>
      </c>
      <c r="H11" s="97">
        <f>G11/$G$46*100</f>
        <v>11.874943165795427</v>
      </c>
      <c r="I11" s="97"/>
      <c r="J11" s="97">
        <f>I11/$J$46*100</f>
        <v>0</v>
      </c>
      <c r="K11" s="97"/>
      <c r="L11" s="97" t="e">
        <f>K11/$K$46*100</f>
        <v>#DIV/0!</v>
      </c>
      <c r="M11" s="97"/>
      <c r="N11" s="97" t="e">
        <f>M11/$M$46*100</f>
        <v>#DIV/0!</v>
      </c>
      <c r="O11" s="97">
        <f>Q11+S11</f>
        <v>49349.29</v>
      </c>
      <c r="P11" s="97">
        <f>O11/$O$46*100</f>
        <v>11.230945238170015</v>
      </c>
      <c r="Q11" s="97">
        <v>49349.29</v>
      </c>
      <c r="R11" s="97">
        <f>Q11/$Q$46*100</f>
        <v>17.639341093396808</v>
      </c>
      <c r="S11" s="97"/>
      <c r="T11" s="97">
        <f>S11/$S$46*100</f>
        <v>0</v>
      </c>
    </row>
    <row r="12" spans="1:20" ht="15.5" x14ac:dyDescent="0.35">
      <c r="A12" s="21" t="s">
        <v>568</v>
      </c>
      <c r="B12" s="113">
        <v>300</v>
      </c>
      <c r="C12" s="97">
        <f>C13+C15+C16+C17+C18+C19+C20+C21+C22+C23</f>
        <v>19769072.879999999</v>
      </c>
      <c r="D12" s="97">
        <f>C12/$C$46*100</f>
        <v>27.991181303585734</v>
      </c>
      <c r="E12" s="97">
        <f>E13+E15+E16+E17+E18+E19+E20+E21+E22+E23</f>
        <v>9442598.7400000002</v>
      </c>
      <c r="F12" s="97">
        <f>E12/$E$46*100</f>
        <v>20.648037070224085</v>
      </c>
      <c r="G12" s="97">
        <f>G13+G15+G16+G17+G18+G19+G20+G21+G22+G23</f>
        <v>10107482.909999998</v>
      </c>
      <c r="H12" s="97">
        <f>G12/$G$46*100</f>
        <v>41.330179746349458</v>
      </c>
      <c r="I12" s="97">
        <f>I13+I15+I16+I17+I18+I19+I20+I21+I22+I23</f>
        <v>0</v>
      </c>
      <c r="J12" s="97">
        <f>I12/$J$46*100</f>
        <v>0</v>
      </c>
      <c r="K12" s="97">
        <f>K13+K15+K16+K17+K18+K19+K20+K21+K22+K23</f>
        <v>0</v>
      </c>
      <c r="L12" s="97" t="e">
        <f>K12/$K$46*100</f>
        <v>#DIV/0!</v>
      </c>
      <c r="M12" s="97">
        <f>M13+M15+M16+M17+M18+M19+M20+M21+M22+M23</f>
        <v>0</v>
      </c>
      <c r="N12" s="97" t="e">
        <f>M12/$M$46*100</f>
        <v>#DIV/0!</v>
      </c>
      <c r="O12" s="97">
        <f>O13+O15+O16+O17+O18+O19+O20+O21+O22+O23</f>
        <v>218991.22999999998</v>
      </c>
      <c r="P12" s="97">
        <f>O12/$O$46*100</f>
        <v>49.838174202090734</v>
      </c>
      <c r="Q12" s="97">
        <f>Q13+Q15+Q16+Q17+Q18+Q19+Q20+Q21+Q22+Q23</f>
        <v>60718.38</v>
      </c>
      <c r="R12" s="97">
        <f>Q12/$Q$46*100</f>
        <v>21.703092698162081</v>
      </c>
      <c r="S12" s="97">
        <f>S13+S15+S16+S17+S18+S19+S20+S21+S22+S23</f>
        <v>158272.85</v>
      </c>
      <c r="T12" s="97">
        <f>S12/$S$46*100</f>
        <v>99.145920911331729</v>
      </c>
    </row>
    <row r="13" spans="1:20" ht="15.5" x14ac:dyDescent="0.35">
      <c r="A13" s="21" t="s">
        <v>511</v>
      </c>
      <c r="B13" s="152">
        <v>301</v>
      </c>
      <c r="C13" s="167">
        <f>E13+G13+I13+K13+M13+O13</f>
        <v>24154.97</v>
      </c>
      <c r="D13" s="98" t="s">
        <v>512</v>
      </c>
      <c r="E13" s="167">
        <v>24154.97</v>
      </c>
      <c r="F13" s="98" t="s">
        <v>512</v>
      </c>
      <c r="G13" s="167"/>
      <c r="H13" s="98" t="s">
        <v>512</v>
      </c>
      <c r="I13" s="167"/>
      <c r="J13" s="98" t="s">
        <v>512</v>
      </c>
      <c r="K13" s="167"/>
      <c r="L13" s="98" t="s">
        <v>512</v>
      </c>
      <c r="M13" s="167"/>
      <c r="N13" s="98" t="s">
        <v>512</v>
      </c>
      <c r="O13" s="167">
        <f>Q13+S13</f>
        <v>0</v>
      </c>
      <c r="P13" s="98" t="s">
        <v>512</v>
      </c>
      <c r="Q13" s="167"/>
      <c r="R13" s="98" t="s">
        <v>512</v>
      </c>
      <c r="S13" s="167"/>
      <c r="T13" s="98" t="s">
        <v>512</v>
      </c>
    </row>
    <row r="14" spans="1:20" ht="15.5" x14ac:dyDescent="0.35">
      <c r="A14" s="21" t="s">
        <v>569</v>
      </c>
      <c r="B14" s="152"/>
      <c r="C14" s="167"/>
      <c r="D14" s="98" t="s">
        <v>512</v>
      </c>
      <c r="E14" s="167"/>
      <c r="F14" s="98" t="s">
        <v>512</v>
      </c>
      <c r="G14" s="167"/>
      <c r="H14" s="98" t="s">
        <v>512</v>
      </c>
      <c r="I14" s="167"/>
      <c r="J14" s="98" t="s">
        <v>512</v>
      </c>
      <c r="K14" s="167"/>
      <c r="L14" s="98" t="s">
        <v>512</v>
      </c>
      <c r="M14" s="167"/>
      <c r="N14" s="98" t="s">
        <v>512</v>
      </c>
      <c r="O14" s="167"/>
      <c r="P14" s="98" t="s">
        <v>512</v>
      </c>
      <c r="Q14" s="167"/>
      <c r="R14" s="98" t="s">
        <v>512</v>
      </c>
      <c r="S14" s="167"/>
      <c r="T14" s="98" t="s">
        <v>512</v>
      </c>
    </row>
    <row r="15" spans="1:20" ht="15.5" x14ac:dyDescent="0.35">
      <c r="A15" s="21" t="s">
        <v>570</v>
      </c>
      <c r="B15" s="113">
        <v>302</v>
      </c>
      <c r="C15" s="122">
        <f t="shared" ref="C15:C26" si="0">E15+G15+I15+K15+M15+O15</f>
        <v>68000</v>
      </c>
      <c r="D15" s="98" t="s">
        <v>512</v>
      </c>
      <c r="E15" s="122">
        <v>68000</v>
      </c>
      <c r="F15" s="98" t="s">
        <v>512</v>
      </c>
      <c r="G15" s="122"/>
      <c r="H15" s="98" t="s">
        <v>512</v>
      </c>
      <c r="I15" s="122"/>
      <c r="J15" s="98" t="s">
        <v>512</v>
      </c>
      <c r="K15" s="122"/>
      <c r="L15" s="98" t="s">
        <v>512</v>
      </c>
      <c r="M15" s="122"/>
      <c r="N15" s="98" t="s">
        <v>512</v>
      </c>
      <c r="O15" s="122">
        <f t="shared" ref="O15:O26" si="1">Q15+S15</f>
        <v>0</v>
      </c>
      <c r="P15" s="98" t="s">
        <v>512</v>
      </c>
      <c r="Q15" s="122"/>
      <c r="R15" s="98" t="s">
        <v>512</v>
      </c>
      <c r="S15" s="122"/>
      <c r="T15" s="98" t="s">
        <v>512</v>
      </c>
    </row>
    <row r="16" spans="1:20" ht="15.5" x14ac:dyDescent="0.35">
      <c r="A16" s="21" t="s">
        <v>571</v>
      </c>
      <c r="B16" s="113">
        <v>303</v>
      </c>
      <c r="C16" s="122">
        <f t="shared" si="0"/>
        <v>2904868.21</v>
      </c>
      <c r="D16" s="98" t="s">
        <v>512</v>
      </c>
      <c r="E16" s="122">
        <v>2818992.25</v>
      </c>
      <c r="F16" s="98" t="s">
        <v>512</v>
      </c>
      <c r="G16" s="122"/>
      <c r="H16" s="98" t="s">
        <v>512</v>
      </c>
      <c r="I16" s="122"/>
      <c r="J16" s="98" t="s">
        <v>512</v>
      </c>
      <c r="K16" s="122"/>
      <c r="L16" s="98" t="s">
        <v>512</v>
      </c>
      <c r="M16" s="122"/>
      <c r="N16" s="98" t="s">
        <v>512</v>
      </c>
      <c r="O16" s="122">
        <f t="shared" si="1"/>
        <v>85875.959999999992</v>
      </c>
      <c r="P16" s="98" t="s">
        <v>512</v>
      </c>
      <c r="Q16" s="122">
        <v>41270.879999999997</v>
      </c>
      <c r="R16" s="98" t="s">
        <v>512</v>
      </c>
      <c r="S16" s="122">
        <v>44605.08</v>
      </c>
      <c r="T16" s="98" t="s">
        <v>512</v>
      </c>
    </row>
    <row r="17" spans="1:20" ht="15.5" x14ac:dyDescent="0.35">
      <c r="A17" s="21" t="s">
        <v>572</v>
      </c>
      <c r="B17" s="113">
        <v>304</v>
      </c>
      <c r="C17" s="122">
        <f t="shared" si="0"/>
        <v>0</v>
      </c>
      <c r="D17" s="98" t="s">
        <v>512</v>
      </c>
      <c r="E17" s="122"/>
      <c r="F17" s="98" t="s">
        <v>512</v>
      </c>
      <c r="G17" s="122"/>
      <c r="H17" s="98" t="s">
        <v>512</v>
      </c>
      <c r="I17" s="122"/>
      <c r="J17" s="98" t="s">
        <v>512</v>
      </c>
      <c r="K17" s="122"/>
      <c r="L17" s="98" t="s">
        <v>512</v>
      </c>
      <c r="M17" s="122"/>
      <c r="N17" s="98" t="s">
        <v>512</v>
      </c>
      <c r="O17" s="122">
        <f t="shared" si="1"/>
        <v>0</v>
      </c>
      <c r="P17" s="98" t="s">
        <v>512</v>
      </c>
      <c r="Q17" s="122"/>
      <c r="R17" s="98" t="s">
        <v>512</v>
      </c>
      <c r="S17" s="122"/>
      <c r="T17" s="98" t="s">
        <v>512</v>
      </c>
    </row>
    <row r="18" spans="1:20" ht="15.5" x14ac:dyDescent="0.35">
      <c r="A18" s="21" t="s">
        <v>573</v>
      </c>
      <c r="B18" s="113">
        <v>305</v>
      </c>
      <c r="C18" s="122">
        <f t="shared" si="0"/>
        <v>3371916.25</v>
      </c>
      <c r="D18" s="98" t="s">
        <v>512</v>
      </c>
      <c r="E18" s="122">
        <v>446216.25</v>
      </c>
      <c r="F18" s="98" t="s">
        <v>512</v>
      </c>
      <c r="G18" s="122">
        <f>2725700+200000</f>
        <v>2925700</v>
      </c>
      <c r="H18" s="98" t="s">
        <v>512</v>
      </c>
      <c r="I18" s="122"/>
      <c r="J18" s="98" t="s">
        <v>512</v>
      </c>
      <c r="K18" s="122"/>
      <c r="L18" s="98" t="s">
        <v>512</v>
      </c>
      <c r="M18" s="122"/>
      <c r="N18" s="98" t="s">
        <v>512</v>
      </c>
      <c r="O18" s="122">
        <f t="shared" si="1"/>
        <v>0</v>
      </c>
      <c r="P18" s="98" t="s">
        <v>512</v>
      </c>
      <c r="Q18" s="122"/>
      <c r="R18" s="98" t="s">
        <v>512</v>
      </c>
      <c r="S18" s="122"/>
      <c r="T18" s="98" t="s">
        <v>512</v>
      </c>
    </row>
    <row r="19" spans="1:20" ht="15.5" x14ac:dyDescent="0.35">
      <c r="A19" s="21" t="s">
        <v>574</v>
      </c>
      <c r="B19" s="113">
        <v>306</v>
      </c>
      <c r="C19" s="122">
        <f t="shared" si="0"/>
        <v>7483984.8399999999</v>
      </c>
      <c r="D19" s="98" t="s">
        <v>512</v>
      </c>
      <c r="E19" s="122">
        <v>1093090.03</v>
      </c>
      <c r="F19" s="98" t="s">
        <v>512</v>
      </c>
      <c r="G19" s="129">
        <v>6371447.3099999996</v>
      </c>
      <c r="H19" s="98" t="s">
        <v>512</v>
      </c>
      <c r="I19" s="122"/>
      <c r="J19" s="98" t="s">
        <v>512</v>
      </c>
      <c r="K19" s="122"/>
      <c r="L19" s="98" t="s">
        <v>512</v>
      </c>
      <c r="M19" s="122"/>
      <c r="N19" s="98" t="s">
        <v>512</v>
      </c>
      <c r="O19" s="122">
        <f t="shared" si="1"/>
        <v>19447.5</v>
      </c>
      <c r="P19" s="98" t="s">
        <v>512</v>
      </c>
      <c r="Q19" s="122">
        <v>19447.5</v>
      </c>
      <c r="R19" s="98" t="s">
        <v>512</v>
      </c>
      <c r="S19" s="122"/>
      <c r="T19" s="98" t="s">
        <v>512</v>
      </c>
    </row>
    <row r="20" spans="1:20" ht="15.5" x14ac:dyDescent="0.35">
      <c r="A20" s="21" t="s">
        <v>575</v>
      </c>
      <c r="B20" s="113">
        <v>307</v>
      </c>
      <c r="C20" s="122">
        <f t="shared" si="0"/>
        <v>5148315.0999999996</v>
      </c>
      <c r="D20" s="98" t="s">
        <v>512</v>
      </c>
      <c r="E20" s="122">
        <v>4499914.0999999996</v>
      </c>
      <c r="F20" s="98" t="s">
        <v>512</v>
      </c>
      <c r="G20" s="122">
        <v>548401</v>
      </c>
      <c r="H20" s="98" t="s">
        <v>512</v>
      </c>
      <c r="I20" s="122"/>
      <c r="J20" s="98" t="s">
        <v>512</v>
      </c>
      <c r="K20" s="122"/>
      <c r="L20" s="98" t="s">
        <v>512</v>
      </c>
      <c r="M20" s="122"/>
      <c r="N20" s="98" t="s">
        <v>512</v>
      </c>
      <c r="O20" s="122">
        <f t="shared" si="1"/>
        <v>100000</v>
      </c>
      <c r="P20" s="98" t="s">
        <v>512</v>
      </c>
      <c r="Q20" s="122"/>
      <c r="R20" s="98" t="s">
        <v>512</v>
      </c>
      <c r="S20" s="122">
        <v>100000</v>
      </c>
      <c r="T20" s="98" t="s">
        <v>512</v>
      </c>
    </row>
    <row r="21" spans="1:20" ht="15.5" x14ac:dyDescent="0.35">
      <c r="A21" s="21" t="s">
        <v>576</v>
      </c>
      <c r="B21" s="113">
        <v>308</v>
      </c>
      <c r="C21" s="122">
        <f t="shared" si="0"/>
        <v>0</v>
      </c>
      <c r="D21" s="98" t="s">
        <v>512</v>
      </c>
      <c r="E21" s="122"/>
      <c r="F21" s="98" t="s">
        <v>512</v>
      </c>
      <c r="G21" s="122"/>
      <c r="H21" s="98" t="s">
        <v>512</v>
      </c>
      <c r="I21" s="122"/>
      <c r="J21" s="98" t="s">
        <v>512</v>
      </c>
      <c r="K21" s="122"/>
      <c r="L21" s="98" t="s">
        <v>512</v>
      </c>
      <c r="M21" s="122"/>
      <c r="N21" s="98" t="s">
        <v>512</v>
      </c>
      <c r="O21" s="122">
        <f t="shared" si="1"/>
        <v>0</v>
      </c>
      <c r="P21" s="98" t="s">
        <v>512</v>
      </c>
      <c r="Q21" s="122"/>
      <c r="R21" s="98" t="s">
        <v>512</v>
      </c>
      <c r="S21" s="122"/>
      <c r="T21" s="98" t="s">
        <v>512</v>
      </c>
    </row>
    <row r="22" spans="1:20" ht="15.5" x14ac:dyDescent="0.35">
      <c r="A22" s="21" t="s">
        <v>577</v>
      </c>
      <c r="B22" s="113">
        <v>309</v>
      </c>
      <c r="C22" s="122">
        <f t="shared" si="0"/>
        <v>0</v>
      </c>
      <c r="D22" s="98" t="s">
        <v>512</v>
      </c>
      <c r="E22" s="122"/>
      <c r="F22" s="98" t="s">
        <v>512</v>
      </c>
      <c r="G22" s="122"/>
      <c r="H22" s="98" t="s">
        <v>512</v>
      </c>
      <c r="I22" s="122"/>
      <c r="J22" s="98" t="s">
        <v>512</v>
      </c>
      <c r="K22" s="122"/>
      <c r="L22" s="98" t="s">
        <v>512</v>
      </c>
      <c r="M22" s="122"/>
      <c r="N22" s="98" t="s">
        <v>512</v>
      </c>
      <c r="O22" s="122">
        <f t="shared" si="1"/>
        <v>0</v>
      </c>
      <c r="P22" s="98" t="s">
        <v>512</v>
      </c>
      <c r="Q22" s="122"/>
      <c r="R22" s="98" t="s">
        <v>512</v>
      </c>
      <c r="S22" s="122"/>
      <c r="T22" s="98" t="s">
        <v>512</v>
      </c>
    </row>
    <row r="23" spans="1:20" ht="15.5" x14ac:dyDescent="0.35">
      <c r="A23" s="21" t="s">
        <v>578</v>
      </c>
      <c r="B23" s="113">
        <v>310</v>
      </c>
      <c r="C23" s="122">
        <f t="shared" si="0"/>
        <v>767833.51</v>
      </c>
      <c r="D23" s="98" t="s">
        <v>512</v>
      </c>
      <c r="E23" s="122">
        <v>492231.14</v>
      </c>
      <c r="F23" s="98" t="s">
        <v>512</v>
      </c>
      <c r="G23" s="122">
        <v>261934.6</v>
      </c>
      <c r="H23" s="98" t="s">
        <v>512</v>
      </c>
      <c r="I23" s="122"/>
      <c r="J23" s="98" t="s">
        <v>512</v>
      </c>
      <c r="K23" s="122"/>
      <c r="L23" s="98" t="s">
        <v>512</v>
      </c>
      <c r="M23" s="122"/>
      <c r="N23" s="98" t="s">
        <v>512</v>
      </c>
      <c r="O23" s="122">
        <f t="shared" si="1"/>
        <v>13667.77</v>
      </c>
      <c r="P23" s="98" t="s">
        <v>512</v>
      </c>
      <c r="Q23" s="122"/>
      <c r="R23" s="98" t="s">
        <v>512</v>
      </c>
      <c r="S23" s="122">
        <v>13667.77</v>
      </c>
      <c r="T23" s="98" t="s">
        <v>512</v>
      </c>
    </row>
    <row r="24" spans="1:20" ht="15.5" x14ac:dyDescent="0.35">
      <c r="A24" s="21" t="s">
        <v>513</v>
      </c>
      <c r="B24" s="113">
        <v>400</v>
      </c>
      <c r="C24" s="122">
        <f t="shared" si="0"/>
        <v>0</v>
      </c>
      <c r="D24" s="98" t="s">
        <v>512</v>
      </c>
      <c r="E24" s="122"/>
      <c r="F24" s="98" t="s">
        <v>512</v>
      </c>
      <c r="G24" s="122"/>
      <c r="H24" s="98" t="s">
        <v>512</v>
      </c>
      <c r="I24" s="122"/>
      <c r="J24" s="98" t="s">
        <v>512</v>
      </c>
      <c r="K24" s="122"/>
      <c r="L24" s="98" t="s">
        <v>512</v>
      </c>
      <c r="M24" s="122"/>
      <c r="N24" s="98" t="s">
        <v>512</v>
      </c>
      <c r="O24" s="122">
        <f t="shared" si="1"/>
        <v>0</v>
      </c>
      <c r="P24" s="98" t="s">
        <v>512</v>
      </c>
      <c r="Q24" s="122"/>
      <c r="R24" s="98" t="s">
        <v>512</v>
      </c>
      <c r="S24" s="122"/>
      <c r="T24" s="98" t="s">
        <v>512</v>
      </c>
    </row>
    <row r="25" spans="1:20" ht="15.5" x14ac:dyDescent="0.35">
      <c r="A25" s="21" t="s">
        <v>514</v>
      </c>
      <c r="B25" s="113">
        <v>500</v>
      </c>
      <c r="C25" s="122">
        <f t="shared" si="0"/>
        <v>0</v>
      </c>
      <c r="D25" s="98" t="s">
        <v>512</v>
      </c>
      <c r="E25" s="122"/>
      <c r="F25" s="98" t="s">
        <v>512</v>
      </c>
      <c r="G25" s="122"/>
      <c r="H25" s="98" t="s">
        <v>512</v>
      </c>
      <c r="I25" s="122"/>
      <c r="J25" s="98" t="s">
        <v>512</v>
      </c>
      <c r="K25" s="122"/>
      <c r="L25" s="98" t="s">
        <v>512</v>
      </c>
      <c r="M25" s="122"/>
      <c r="N25" s="98" t="s">
        <v>512</v>
      </c>
      <c r="O25" s="122">
        <f t="shared" si="1"/>
        <v>0</v>
      </c>
      <c r="P25" s="98" t="s">
        <v>512</v>
      </c>
      <c r="Q25" s="122"/>
      <c r="R25" s="98" t="s">
        <v>512</v>
      </c>
      <c r="S25" s="122"/>
      <c r="T25" s="98" t="s">
        <v>512</v>
      </c>
    </row>
    <row r="26" spans="1:20" ht="15.5" x14ac:dyDescent="0.35">
      <c r="A26" s="21" t="s">
        <v>579</v>
      </c>
      <c r="B26" s="113">
        <v>600</v>
      </c>
      <c r="C26" s="97">
        <f t="shared" si="0"/>
        <v>1580699.2100000002</v>
      </c>
      <c r="D26" s="97">
        <f>C26/$C$46*100</f>
        <v>2.238124086148078</v>
      </c>
      <c r="E26" s="122"/>
      <c r="F26" s="97">
        <f>E26/$E$46*100</f>
        <v>0</v>
      </c>
      <c r="G26" s="129">
        <v>1580699.2100000002</v>
      </c>
      <c r="H26" s="97">
        <f>G26/$G$46*100</f>
        <v>6.4635857469100193</v>
      </c>
      <c r="I26" s="122"/>
      <c r="J26" s="97">
        <f>I26/$J$46*100</f>
        <v>0</v>
      </c>
      <c r="K26" s="122"/>
      <c r="L26" s="97" t="e">
        <f>K26/$K$46*100</f>
        <v>#DIV/0!</v>
      </c>
      <c r="M26" s="122"/>
      <c r="N26" s="97" t="e">
        <f>M26/$M$46*100</f>
        <v>#DIV/0!</v>
      </c>
      <c r="O26" s="122">
        <f t="shared" si="1"/>
        <v>0</v>
      </c>
      <c r="P26" s="97">
        <f>O26/$O$46*100</f>
        <v>0</v>
      </c>
      <c r="Q26" s="122"/>
      <c r="R26" s="97">
        <f>Q26/$Q$46*100</f>
        <v>0</v>
      </c>
      <c r="S26" s="122"/>
      <c r="T26" s="98" t="s">
        <v>512</v>
      </c>
    </row>
    <row r="27" spans="1:20" ht="74" customHeight="1" x14ac:dyDescent="0.35">
      <c r="A27" s="21" t="s">
        <v>580</v>
      </c>
      <c r="B27" s="113">
        <v>700</v>
      </c>
      <c r="C27" s="97">
        <f>C28+C30+C31+C32+C33+C34+C35+C36+C37</f>
        <v>187971.17</v>
      </c>
      <c r="D27" s="97">
        <f>C27/$C$46*100</f>
        <v>0.2661498154847784</v>
      </c>
      <c r="E27" s="97">
        <f>E28+E30+E31+E32+E33+E34+E35+E36+E37</f>
        <v>180315.17</v>
      </c>
      <c r="F27" s="97">
        <f>E27/$E$46*100</f>
        <v>0.39429339496467447</v>
      </c>
      <c r="G27" s="97">
        <f>G28+G30+G31+G32+G33+G34+G35+G36+G37</f>
        <v>0</v>
      </c>
      <c r="H27" s="97">
        <f>G27/$G$46*100</f>
        <v>0</v>
      </c>
      <c r="I27" s="97">
        <f>I28+I30+I31+I32+I33+I34+I35+I36+I37</f>
        <v>0</v>
      </c>
      <c r="J27" s="97">
        <f>I27/$J$46*100</f>
        <v>0</v>
      </c>
      <c r="K27" s="97">
        <f>K28+K30+K31+K32+K33+K34+K35+K36+K37</f>
        <v>0</v>
      </c>
      <c r="L27" s="97" t="e">
        <f>K27/$K$46*100</f>
        <v>#DIV/0!</v>
      </c>
      <c r="M27" s="97">
        <f>M28+M30+M31+M32+M33+M34+M35+M36+M37</f>
        <v>0</v>
      </c>
      <c r="N27" s="97" t="e">
        <f>M27/$M$46*100</f>
        <v>#DIV/0!</v>
      </c>
      <c r="O27" s="97">
        <f>O28+O30+O31+O32+O33+O34+O35+O36+O37</f>
        <v>7656</v>
      </c>
      <c r="P27" s="97">
        <f>O27/$O$46*100</f>
        <v>1.7423577267966701</v>
      </c>
      <c r="Q27" s="97">
        <f>Q28+Q30+Q31+Q32+Q33+Q34+Q35+Q36+Q37</f>
        <v>6292.58</v>
      </c>
      <c r="R27" s="97">
        <f>Q27/$Q$46*100</f>
        <v>2.249210981099969</v>
      </c>
      <c r="S27" s="97">
        <f>S28+S30+S31+S32+S33+S34+S35+S36+S37</f>
        <v>1363.42</v>
      </c>
      <c r="T27" s="97">
        <f>S27/$S$46*100</f>
        <v>0.8540790886682581</v>
      </c>
    </row>
    <row r="28" spans="1:20" ht="15.5" x14ac:dyDescent="0.35">
      <c r="A28" s="21" t="s">
        <v>95</v>
      </c>
      <c r="B28" s="152">
        <v>701</v>
      </c>
      <c r="C28" s="167">
        <f>E28+G28+I28+K28+M28+O29</f>
        <v>0</v>
      </c>
      <c r="D28" s="98" t="s">
        <v>512</v>
      </c>
      <c r="E28" s="167"/>
      <c r="F28" s="98" t="s">
        <v>512</v>
      </c>
      <c r="G28" s="167"/>
      <c r="H28" s="98" t="s">
        <v>512</v>
      </c>
      <c r="I28" s="167"/>
      <c r="J28" s="98" t="s">
        <v>512</v>
      </c>
      <c r="K28" s="167"/>
      <c r="L28" s="98" t="s">
        <v>512</v>
      </c>
      <c r="M28" s="167"/>
      <c r="N28" s="98" t="s">
        <v>512</v>
      </c>
      <c r="O28" s="168">
        <f>Q28+S28</f>
        <v>0</v>
      </c>
      <c r="P28" s="98" t="s">
        <v>512</v>
      </c>
      <c r="Q28" s="167"/>
      <c r="R28" s="98" t="s">
        <v>512</v>
      </c>
      <c r="S28" s="167"/>
      <c r="T28" s="98" t="s">
        <v>512</v>
      </c>
    </row>
    <row r="29" spans="1:20" ht="15.5" x14ac:dyDescent="0.35">
      <c r="A29" s="21" t="s">
        <v>515</v>
      </c>
      <c r="B29" s="152"/>
      <c r="C29" s="167"/>
      <c r="D29" s="98" t="s">
        <v>512</v>
      </c>
      <c r="E29" s="167"/>
      <c r="F29" s="98" t="s">
        <v>512</v>
      </c>
      <c r="G29" s="167"/>
      <c r="H29" s="98" t="s">
        <v>512</v>
      </c>
      <c r="I29" s="167"/>
      <c r="J29" s="98" t="s">
        <v>512</v>
      </c>
      <c r="K29" s="167"/>
      <c r="L29" s="98" t="s">
        <v>512</v>
      </c>
      <c r="M29" s="167"/>
      <c r="N29" s="98" t="s">
        <v>512</v>
      </c>
      <c r="O29" s="169"/>
      <c r="P29" s="98" t="s">
        <v>512</v>
      </c>
      <c r="Q29" s="167"/>
      <c r="R29" s="98" t="s">
        <v>512</v>
      </c>
      <c r="S29" s="167"/>
      <c r="T29" s="98" t="s">
        <v>512</v>
      </c>
    </row>
    <row r="30" spans="1:20" ht="15.5" x14ac:dyDescent="0.35">
      <c r="A30" s="21" t="s">
        <v>516</v>
      </c>
      <c r="B30" s="113">
        <v>702</v>
      </c>
      <c r="C30" s="122">
        <f t="shared" ref="C30:C37" si="2">E30+G30+I30+K30+M30+O30</f>
        <v>0</v>
      </c>
      <c r="D30" s="98" t="s">
        <v>512</v>
      </c>
      <c r="E30" s="122"/>
      <c r="F30" s="98" t="s">
        <v>512</v>
      </c>
      <c r="G30" s="122"/>
      <c r="H30" s="98" t="s">
        <v>512</v>
      </c>
      <c r="I30" s="122"/>
      <c r="J30" s="98" t="s">
        <v>512</v>
      </c>
      <c r="K30" s="122"/>
      <c r="L30" s="98" t="s">
        <v>512</v>
      </c>
      <c r="M30" s="122"/>
      <c r="N30" s="98" t="s">
        <v>512</v>
      </c>
      <c r="O30" s="122">
        <f t="shared" ref="O30:O37" si="3">Q30+S30</f>
        <v>0</v>
      </c>
      <c r="P30" s="98" t="s">
        <v>512</v>
      </c>
      <c r="Q30" s="122"/>
      <c r="R30" s="98" t="s">
        <v>512</v>
      </c>
      <c r="S30" s="122"/>
      <c r="T30" s="98" t="s">
        <v>512</v>
      </c>
    </row>
    <row r="31" spans="1:20" ht="15.5" x14ac:dyDescent="0.35">
      <c r="A31" s="21" t="s">
        <v>581</v>
      </c>
      <c r="B31" s="113">
        <v>703</v>
      </c>
      <c r="C31" s="122">
        <f t="shared" si="2"/>
        <v>180274</v>
      </c>
      <c r="D31" s="98" t="s">
        <v>512</v>
      </c>
      <c r="E31" s="122">
        <v>180274</v>
      </c>
      <c r="F31" s="98" t="s">
        <v>512</v>
      </c>
      <c r="G31" s="122"/>
      <c r="H31" s="98" t="s">
        <v>512</v>
      </c>
      <c r="I31" s="122"/>
      <c r="J31" s="98" t="s">
        <v>512</v>
      </c>
      <c r="K31" s="122"/>
      <c r="L31" s="98" t="s">
        <v>512</v>
      </c>
      <c r="M31" s="122"/>
      <c r="N31" s="98" t="s">
        <v>512</v>
      </c>
      <c r="O31" s="122">
        <f t="shared" si="3"/>
        <v>0</v>
      </c>
      <c r="P31" s="98" t="s">
        <v>512</v>
      </c>
      <c r="Q31" s="122"/>
      <c r="R31" s="98" t="s">
        <v>512</v>
      </c>
      <c r="S31" s="122"/>
      <c r="T31" s="98" t="s">
        <v>512</v>
      </c>
    </row>
    <row r="32" spans="1:20" ht="15.5" x14ac:dyDescent="0.35">
      <c r="A32" s="21" t="s">
        <v>517</v>
      </c>
      <c r="B32" s="113">
        <v>704</v>
      </c>
      <c r="C32" s="122">
        <f t="shared" si="2"/>
        <v>0</v>
      </c>
      <c r="D32" s="98" t="s">
        <v>512</v>
      </c>
      <c r="E32" s="122"/>
      <c r="F32" s="98" t="s">
        <v>512</v>
      </c>
      <c r="G32" s="122"/>
      <c r="H32" s="98" t="s">
        <v>512</v>
      </c>
      <c r="I32" s="122"/>
      <c r="J32" s="98" t="s">
        <v>512</v>
      </c>
      <c r="K32" s="122"/>
      <c r="L32" s="98" t="s">
        <v>512</v>
      </c>
      <c r="M32" s="122"/>
      <c r="N32" s="98" t="s">
        <v>512</v>
      </c>
      <c r="O32" s="122">
        <f t="shared" si="3"/>
        <v>0</v>
      </c>
      <c r="P32" s="98" t="s">
        <v>512</v>
      </c>
      <c r="Q32" s="122"/>
      <c r="R32" s="98" t="s">
        <v>512</v>
      </c>
      <c r="S32" s="122"/>
      <c r="T32" s="98" t="s">
        <v>512</v>
      </c>
    </row>
    <row r="33" spans="1:20" ht="15.5" x14ac:dyDescent="0.35">
      <c r="A33" s="21" t="s">
        <v>583</v>
      </c>
      <c r="B33" s="113">
        <v>705</v>
      </c>
      <c r="C33" s="122">
        <f t="shared" si="2"/>
        <v>0</v>
      </c>
      <c r="D33" s="98" t="s">
        <v>512</v>
      </c>
      <c r="E33" s="122"/>
      <c r="F33" s="98" t="s">
        <v>512</v>
      </c>
      <c r="G33" s="122"/>
      <c r="H33" s="98" t="s">
        <v>512</v>
      </c>
      <c r="I33" s="122"/>
      <c r="J33" s="98" t="s">
        <v>512</v>
      </c>
      <c r="K33" s="122"/>
      <c r="L33" s="98" t="s">
        <v>512</v>
      </c>
      <c r="M33" s="122"/>
      <c r="N33" s="98" t="s">
        <v>512</v>
      </c>
      <c r="O33" s="122">
        <f t="shared" si="3"/>
        <v>0</v>
      </c>
      <c r="P33" s="98" t="s">
        <v>512</v>
      </c>
      <c r="Q33" s="122"/>
      <c r="R33" s="98" t="s">
        <v>512</v>
      </c>
      <c r="S33" s="122"/>
      <c r="T33" s="98" t="s">
        <v>512</v>
      </c>
    </row>
    <row r="34" spans="1:20" ht="31" x14ac:dyDescent="0.35">
      <c r="A34" s="126" t="s">
        <v>582</v>
      </c>
      <c r="B34" s="113">
        <v>706</v>
      </c>
      <c r="C34" s="122">
        <f t="shared" si="2"/>
        <v>41.17</v>
      </c>
      <c r="D34" s="98" t="s">
        <v>512</v>
      </c>
      <c r="E34" s="122">
        <v>41.17</v>
      </c>
      <c r="F34" s="98" t="s">
        <v>512</v>
      </c>
      <c r="G34" s="122"/>
      <c r="H34" s="98" t="s">
        <v>512</v>
      </c>
      <c r="I34" s="122"/>
      <c r="J34" s="98" t="s">
        <v>512</v>
      </c>
      <c r="K34" s="122"/>
      <c r="L34" s="98" t="s">
        <v>512</v>
      </c>
      <c r="M34" s="122"/>
      <c r="N34" s="98" t="s">
        <v>512</v>
      </c>
      <c r="O34" s="122">
        <f t="shared" si="3"/>
        <v>0</v>
      </c>
      <c r="P34" s="98" t="s">
        <v>512</v>
      </c>
      <c r="Q34" s="122"/>
      <c r="R34" s="98" t="s">
        <v>512</v>
      </c>
      <c r="S34" s="122"/>
      <c r="T34" s="98" t="s">
        <v>512</v>
      </c>
    </row>
    <row r="35" spans="1:20" ht="15.5" x14ac:dyDescent="0.35">
      <c r="A35" s="21" t="s">
        <v>585</v>
      </c>
      <c r="B35" s="113">
        <v>707</v>
      </c>
      <c r="C35" s="122">
        <f t="shared" si="2"/>
        <v>3270</v>
      </c>
      <c r="D35" s="98" t="s">
        <v>512</v>
      </c>
      <c r="E35" s="122"/>
      <c r="F35" s="98" t="s">
        <v>512</v>
      </c>
      <c r="G35" s="122"/>
      <c r="H35" s="98" t="s">
        <v>512</v>
      </c>
      <c r="I35" s="122"/>
      <c r="J35" s="98" t="s">
        <v>512</v>
      </c>
      <c r="K35" s="122"/>
      <c r="L35" s="98" t="s">
        <v>512</v>
      </c>
      <c r="M35" s="122"/>
      <c r="N35" s="98" t="s">
        <v>512</v>
      </c>
      <c r="O35" s="122">
        <f t="shared" si="3"/>
        <v>3270</v>
      </c>
      <c r="P35" s="98" t="s">
        <v>512</v>
      </c>
      <c r="Q35" s="122">
        <v>3270</v>
      </c>
      <c r="R35" s="98" t="s">
        <v>512</v>
      </c>
      <c r="S35" s="122"/>
      <c r="T35" s="98" t="s">
        <v>512</v>
      </c>
    </row>
    <row r="36" spans="1:20" ht="31" x14ac:dyDescent="0.35">
      <c r="A36" s="127" t="s">
        <v>584</v>
      </c>
      <c r="B36" s="128">
        <v>708</v>
      </c>
      <c r="C36" s="122">
        <f t="shared" si="2"/>
        <v>4386</v>
      </c>
      <c r="D36" s="98" t="s">
        <v>512</v>
      </c>
      <c r="E36" s="122">
        <f>4386-Q36-S36</f>
        <v>0</v>
      </c>
      <c r="F36" s="98" t="s">
        <v>512</v>
      </c>
      <c r="G36" s="122"/>
      <c r="H36" s="98" t="s">
        <v>512</v>
      </c>
      <c r="I36" s="122"/>
      <c r="J36" s="98" t="s">
        <v>512</v>
      </c>
      <c r="K36" s="122"/>
      <c r="L36" s="98" t="s">
        <v>512</v>
      </c>
      <c r="M36" s="122"/>
      <c r="N36" s="98" t="s">
        <v>512</v>
      </c>
      <c r="O36" s="122">
        <f t="shared" si="3"/>
        <v>4386</v>
      </c>
      <c r="P36" s="98" t="s">
        <v>512</v>
      </c>
      <c r="Q36" s="122">
        <v>3022.58</v>
      </c>
      <c r="R36" s="98" t="s">
        <v>512</v>
      </c>
      <c r="S36" s="122">
        <f>1332+31.42</f>
        <v>1363.42</v>
      </c>
      <c r="T36" s="98" t="s">
        <v>512</v>
      </c>
    </row>
    <row r="37" spans="1:20" ht="15.5" x14ac:dyDescent="0.35">
      <c r="A37" s="126" t="s">
        <v>586</v>
      </c>
      <c r="B37" s="128">
        <v>709</v>
      </c>
      <c r="C37" s="122">
        <f t="shared" si="2"/>
        <v>0</v>
      </c>
      <c r="D37" s="98" t="s">
        <v>512</v>
      </c>
      <c r="E37" s="122"/>
      <c r="F37" s="98" t="s">
        <v>512</v>
      </c>
      <c r="G37" s="122"/>
      <c r="H37" s="98" t="s">
        <v>512</v>
      </c>
      <c r="I37" s="122"/>
      <c r="J37" s="98" t="s">
        <v>512</v>
      </c>
      <c r="K37" s="122"/>
      <c r="L37" s="98" t="s">
        <v>512</v>
      </c>
      <c r="M37" s="122"/>
      <c r="N37" s="98" t="s">
        <v>512</v>
      </c>
      <c r="O37" s="122">
        <f t="shared" si="3"/>
        <v>0</v>
      </c>
      <c r="P37" s="98" t="s">
        <v>512</v>
      </c>
      <c r="Q37" s="122"/>
      <c r="R37" s="98" t="s">
        <v>512</v>
      </c>
      <c r="S37" s="122"/>
      <c r="T37" s="98" t="s">
        <v>512</v>
      </c>
    </row>
    <row r="38" spans="1:20" ht="15.5" x14ac:dyDescent="0.35">
      <c r="A38" s="21" t="s">
        <v>587</v>
      </c>
      <c r="B38" s="113">
        <v>800</v>
      </c>
      <c r="C38" s="97">
        <f>C39+C41</f>
        <v>0</v>
      </c>
      <c r="D38" s="97">
        <f>C38/$C$46*100</f>
        <v>0</v>
      </c>
      <c r="E38" s="97">
        <f>E39+E41</f>
        <v>0</v>
      </c>
      <c r="F38" s="97">
        <f>E38/$E$46*100</f>
        <v>0</v>
      </c>
      <c r="G38" s="97">
        <f>G39+G41</f>
        <v>0</v>
      </c>
      <c r="H38" s="97">
        <f>G38/$G$46*100</f>
        <v>0</v>
      </c>
      <c r="I38" s="97">
        <f>I39+I41</f>
        <v>0</v>
      </c>
      <c r="J38" s="97">
        <f>I38/$J$46*100</f>
        <v>0</v>
      </c>
      <c r="K38" s="97">
        <f>K39+K41</f>
        <v>0</v>
      </c>
      <c r="L38" s="97" t="e">
        <f>K38/$K$46*100</f>
        <v>#DIV/0!</v>
      </c>
      <c r="M38" s="97">
        <f>M39+M41</f>
        <v>0</v>
      </c>
      <c r="N38" s="97" t="e">
        <f>M38/$M$46*100</f>
        <v>#DIV/0!</v>
      </c>
      <c r="O38" s="97">
        <f>O39+O41</f>
        <v>0</v>
      </c>
      <c r="P38" s="97">
        <f>O38/$O$46*100</f>
        <v>0</v>
      </c>
      <c r="Q38" s="97">
        <f>Q39+Q41</f>
        <v>0</v>
      </c>
      <c r="R38" s="97">
        <f>Q38/$Q$46*100</f>
        <v>0</v>
      </c>
      <c r="S38" s="97">
        <f>S39+S41</f>
        <v>0</v>
      </c>
      <c r="T38" s="97">
        <f>S38/$S$46*100</f>
        <v>0</v>
      </c>
    </row>
    <row r="39" spans="1:20" ht="15.5" x14ac:dyDescent="0.35">
      <c r="A39" s="21" t="s">
        <v>95</v>
      </c>
      <c r="B39" s="152">
        <v>801</v>
      </c>
      <c r="C39" s="167">
        <f>E39+G39+I39+K39+M39+O39</f>
        <v>0</v>
      </c>
      <c r="D39" s="98" t="s">
        <v>512</v>
      </c>
      <c r="E39" s="167"/>
      <c r="F39" s="98" t="s">
        <v>512</v>
      </c>
      <c r="G39" s="167"/>
      <c r="H39" s="98" t="s">
        <v>512</v>
      </c>
      <c r="I39" s="167"/>
      <c r="J39" s="98" t="s">
        <v>512</v>
      </c>
      <c r="K39" s="167"/>
      <c r="L39" s="98" t="s">
        <v>512</v>
      </c>
      <c r="M39" s="167"/>
      <c r="N39" s="98" t="s">
        <v>512</v>
      </c>
      <c r="O39" s="167">
        <f>Q39+S39</f>
        <v>0</v>
      </c>
      <c r="P39" s="98" t="s">
        <v>512</v>
      </c>
      <c r="Q39" s="167"/>
      <c r="R39" s="98" t="s">
        <v>512</v>
      </c>
      <c r="S39" s="167"/>
      <c r="T39" s="98" t="s">
        <v>512</v>
      </c>
    </row>
    <row r="40" spans="1:20" ht="31" x14ac:dyDescent="0.35">
      <c r="A40" s="21" t="s">
        <v>518</v>
      </c>
      <c r="B40" s="152"/>
      <c r="C40" s="167"/>
      <c r="D40" s="98" t="s">
        <v>512</v>
      </c>
      <c r="E40" s="167"/>
      <c r="F40" s="98" t="s">
        <v>512</v>
      </c>
      <c r="G40" s="167"/>
      <c r="H40" s="98" t="s">
        <v>512</v>
      </c>
      <c r="I40" s="167"/>
      <c r="J40" s="98" t="s">
        <v>512</v>
      </c>
      <c r="K40" s="167"/>
      <c r="L40" s="98" t="s">
        <v>512</v>
      </c>
      <c r="M40" s="167"/>
      <c r="N40" s="98" t="s">
        <v>512</v>
      </c>
      <c r="O40" s="167"/>
      <c r="P40" s="98" t="s">
        <v>512</v>
      </c>
      <c r="Q40" s="167"/>
      <c r="R40" s="98" t="s">
        <v>512</v>
      </c>
      <c r="S40" s="167"/>
      <c r="T40" s="98" t="s">
        <v>512</v>
      </c>
    </row>
    <row r="41" spans="1:20" ht="15.5" x14ac:dyDescent="0.35">
      <c r="A41" s="21" t="s">
        <v>519</v>
      </c>
      <c r="B41" s="113">
        <v>802</v>
      </c>
      <c r="C41" s="122">
        <f>E41+G41+I41+K41+M41+O41</f>
        <v>0</v>
      </c>
      <c r="D41" s="98" t="s">
        <v>512</v>
      </c>
      <c r="E41" s="122"/>
      <c r="F41" s="98" t="s">
        <v>512</v>
      </c>
      <c r="G41" s="122"/>
      <c r="H41" s="98" t="s">
        <v>512</v>
      </c>
      <c r="I41" s="122"/>
      <c r="J41" s="98" t="s">
        <v>512</v>
      </c>
      <c r="K41" s="122"/>
      <c r="L41" s="98" t="s">
        <v>512</v>
      </c>
      <c r="M41" s="122"/>
      <c r="N41" s="98" t="s">
        <v>512</v>
      </c>
      <c r="O41" s="122">
        <f>Q41+S41</f>
        <v>0</v>
      </c>
      <c r="P41" s="98" t="s">
        <v>512</v>
      </c>
      <c r="Q41" s="122"/>
      <c r="R41" s="98" t="s">
        <v>512</v>
      </c>
      <c r="S41" s="122"/>
      <c r="T41" s="98" t="s">
        <v>512</v>
      </c>
    </row>
    <row r="42" spans="1:20" ht="15.5" x14ac:dyDescent="0.35">
      <c r="A42" s="21" t="s">
        <v>588</v>
      </c>
      <c r="B42" s="113">
        <v>900</v>
      </c>
      <c r="C42" s="97">
        <f>C43+C45</f>
        <v>0</v>
      </c>
      <c r="D42" s="97">
        <f>C42/$C$46*100</f>
        <v>0</v>
      </c>
      <c r="E42" s="97">
        <f>E43+E45</f>
        <v>0</v>
      </c>
      <c r="F42" s="97">
        <f>E42/$E$46*100</f>
        <v>0</v>
      </c>
      <c r="G42" s="97">
        <f>G43+G45</f>
        <v>0</v>
      </c>
      <c r="H42" s="97">
        <f>G42/$G$46*100</f>
        <v>0</v>
      </c>
      <c r="I42" s="97">
        <f>I43+I45</f>
        <v>0</v>
      </c>
      <c r="J42" s="97">
        <f>I42/$J$46*100</f>
        <v>0</v>
      </c>
      <c r="K42" s="97">
        <f>K43+K45</f>
        <v>0</v>
      </c>
      <c r="L42" s="97" t="e">
        <f>K42/$K$46*100</f>
        <v>#DIV/0!</v>
      </c>
      <c r="M42" s="97">
        <f>M43+M45</f>
        <v>0</v>
      </c>
      <c r="N42" s="97" t="e">
        <f>M42/$M$46*100</f>
        <v>#DIV/0!</v>
      </c>
      <c r="O42" s="97">
        <f>O43+O45</f>
        <v>0</v>
      </c>
      <c r="P42" s="97">
        <f>O42/$O$46*100</f>
        <v>0</v>
      </c>
      <c r="Q42" s="97">
        <f>Q43+Q45</f>
        <v>0</v>
      </c>
      <c r="R42" s="97">
        <f>Q42/$Q$46*100</f>
        <v>0</v>
      </c>
      <c r="S42" s="97">
        <f>S43+S45</f>
        <v>0</v>
      </c>
      <c r="T42" s="97">
        <f>S42/$S$46*100</f>
        <v>0</v>
      </c>
    </row>
    <row r="43" spans="1:20" ht="15.5" x14ac:dyDescent="0.35">
      <c r="A43" s="21" t="s">
        <v>95</v>
      </c>
      <c r="B43" s="152">
        <v>901</v>
      </c>
      <c r="C43" s="170">
        <f>E43+G43+I43+K43+M43+O43</f>
        <v>0</v>
      </c>
      <c r="D43" s="98" t="s">
        <v>512</v>
      </c>
      <c r="E43" s="167"/>
      <c r="F43" s="98" t="s">
        <v>512</v>
      </c>
      <c r="G43" s="167"/>
      <c r="H43" s="98" t="s">
        <v>512</v>
      </c>
      <c r="I43" s="167"/>
      <c r="J43" s="98" t="s">
        <v>512</v>
      </c>
      <c r="K43" s="167"/>
      <c r="L43" s="98" t="s">
        <v>512</v>
      </c>
      <c r="M43" s="167"/>
      <c r="N43" s="98" t="s">
        <v>512</v>
      </c>
      <c r="O43" s="167">
        <f>Q43+S43</f>
        <v>0</v>
      </c>
      <c r="P43" s="98" t="s">
        <v>512</v>
      </c>
      <c r="Q43" s="167"/>
      <c r="R43" s="98" t="s">
        <v>512</v>
      </c>
      <c r="S43" s="167"/>
      <c r="T43" s="98" t="s">
        <v>512</v>
      </c>
    </row>
    <row r="44" spans="1:20" ht="15.5" x14ac:dyDescent="0.35">
      <c r="A44" s="21" t="s">
        <v>520</v>
      </c>
      <c r="B44" s="152"/>
      <c r="C44" s="171"/>
      <c r="D44" s="98" t="s">
        <v>512</v>
      </c>
      <c r="E44" s="167"/>
      <c r="F44" s="98" t="s">
        <v>512</v>
      </c>
      <c r="G44" s="167"/>
      <c r="H44" s="98" t="s">
        <v>512</v>
      </c>
      <c r="I44" s="167"/>
      <c r="J44" s="98" t="s">
        <v>512</v>
      </c>
      <c r="K44" s="167"/>
      <c r="L44" s="98" t="s">
        <v>512</v>
      </c>
      <c r="M44" s="167"/>
      <c r="N44" s="98" t="s">
        <v>512</v>
      </c>
      <c r="O44" s="167"/>
      <c r="P44" s="98" t="s">
        <v>512</v>
      </c>
      <c r="Q44" s="167"/>
      <c r="R44" s="98" t="s">
        <v>512</v>
      </c>
      <c r="S44" s="167"/>
      <c r="T44" s="98" t="s">
        <v>512</v>
      </c>
    </row>
    <row r="45" spans="1:20" ht="15.5" x14ac:dyDescent="0.35">
      <c r="A45" s="21" t="s">
        <v>521</v>
      </c>
      <c r="B45" s="113">
        <v>902</v>
      </c>
      <c r="C45" s="122">
        <f>E45+G45+I45+K45+M45+O45</f>
        <v>0</v>
      </c>
      <c r="D45" s="98" t="s">
        <v>512</v>
      </c>
      <c r="E45" s="122"/>
      <c r="F45" s="98" t="s">
        <v>512</v>
      </c>
      <c r="G45" s="122"/>
      <c r="H45" s="98" t="s">
        <v>512</v>
      </c>
      <c r="I45" s="122"/>
      <c r="J45" s="98" t="s">
        <v>512</v>
      </c>
      <c r="K45" s="122"/>
      <c r="L45" s="98" t="s">
        <v>512</v>
      </c>
      <c r="M45" s="122"/>
      <c r="N45" s="98" t="s">
        <v>512</v>
      </c>
      <c r="O45" s="122">
        <f>Q45+S45</f>
        <v>0</v>
      </c>
      <c r="P45" s="98" t="s">
        <v>512</v>
      </c>
      <c r="Q45" s="122"/>
      <c r="R45" s="98" t="s">
        <v>512</v>
      </c>
      <c r="S45" s="122"/>
      <c r="T45" s="98" t="s">
        <v>512</v>
      </c>
    </row>
    <row r="46" spans="1:20" ht="42" customHeight="1" x14ac:dyDescent="0.35">
      <c r="A46" s="21" t="s">
        <v>39</v>
      </c>
      <c r="B46" s="113">
        <v>9000</v>
      </c>
      <c r="C46" s="97">
        <f>C10+C11+C12+C27+C38+C42+C26</f>
        <v>70626075.640000001</v>
      </c>
      <c r="D46" s="99">
        <v>1</v>
      </c>
      <c r="E46" s="97">
        <f>E10+E11+E12+E27+E38+E42+E26</f>
        <v>45731217.490000002</v>
      </c>
      <c r="F46" s="99">
        <v>1</v>
      </c>
      <c r="G46" s="97">
        <f>G10+G11+G12+G27+G38+G42+G26</f>
        <v>24455453.549999997</v>
      </c>
      <c r="H46" s="99">
        <v>1</v>
      </c>
      <c r="I46" s="97">
        <f>I10+I11+I12+I27+I38+I42+I26</f>
        <v>0</v>
      </c>
      <c r="J46" s="99">
        <v>1</v>
      </c>
      <c r="K46" s="97">
        <f>K10+K11+K12+K27+K38+K42+K26</f>
        <v>0</v>
      </c>
      <c r="L46" s="99">
        <v>1</v>
      </c>
      <c r="M46" s="97">
        <f>M10+M11+M12+M27+M38+M42+M26</f>
        <v>0</v>
      </c>
      <c r="N46" s="99">
        <v>1</v>
      </c>
      <c r="O46" s="97">
        <f>O10+O11+O12+O27+O38+O42+O26</f>
        <v>439404.6</v>
      </c>
      <c r="P46" s="99">
        <v>1</v>
      </c>
      <c r="Q46" s="97">
        <f>Q10+Q11+Q12+Q27+Q38+Q42+Q26</f>
        <v>279768.33</v>
      </c>
      <c r="R46" s="99">
        <v>1</v>
      </c>
      <c r="S46" s="97">
        <f>S10+S11+S12+S27+S38+S42+S26</f>
        <v>159636.27000000002</v>
      </c>
      <c r="T46" s="99">
        <v>1</v>
      </c>
    </row>
    <row r="47" spans="1:20" ht="17.5" x14ac:dyDescent="0.35">
      <c r="A47" s="119"/>
    </row>
    <row r="48" spans="1:20" ht="17.5" x14ac:dyDescent="0.35">
      <c r="A48" s="119"/>
      <c r="C48" s="100"/>
    </row>
    <row r="49" spans="1:8" ht="36" customHeight="1" x14ac:dyDescent="0.35">
      <c r="A49" s="114" t="s">
        <v>421</v>
      </c>
      <c r="C49" s="38" t="s">
        <v>439</v>
      </c>
      <c r="E49" s="118"/>
      <c r="G49" s="146" t="s">
        <v>430</v>
      </c>
      <c r="H49" s="146"/>
    </row>
    <row r="50" spans="1:8" ht="31" customHeight="1" x14ac:dyDescent="0.35">
      <c r="A50" s="6"/>
      <c r="C50" s="121" t="s">
        <v>20</v>
      </c>
      <c r="E50" s="121" t="s">
        <v>50</v>
      </c>
      <c r="G50" s="172" t="s">
        <v>21</v>
      </c>
      <c r="H50" s="172"/>
    </row>
    <row r="51" spans="1:8" ht="36" x14ac:dyDescent="0.35">
      <c r="A51" s="114" t="s">
        <v>22</v>
      </c>
      <c r="C51" s="118" t="s">
        <v>437</v>
      </c>
      <c r="E51" s="118" t="s">
        <v>431</v>
      </c>
      <c r="G51" s="146" t="s">
        <v>432</v>
      </c>
      <c r="H51" s="146"/>
    </row>
    <row r="52" spans="1:8" ht="31" x14ac:dyDescent="0.35">
      <c r="A52" s="6"/>
      <c r="C52" s="121" t="s">
        <v>20</v>
      </c>
      <c r="E52" s="121" t="s">
        <v>51</v>
      </c>
      <c r="G52" s="154" t="s">
        <v>23</v>
      </c>
      <c r="H52" s="154"/>
    </row>
    <row r="53" spans="1:8" ht="18.5" x14ac:dyDescent="0.45">
      <c r="A53" s="10" t="s">
        <v>49</v>
      </c>
      <c r="B53" s="5"/>
      <c r="C53" s="5"/>
      <c r="D53" s="5"/>
    </row>
    <row r="54" spans="1:8" x14ac:dyDescent="0.35">
      <c r="A54" s="115"/>
      <c r="B54" s="115"/>
      <c r="C54" s="115"/>
      <c r="D54" s="115"/>
      <c r="E54" s="115"/>
    </row>
    <row r="55" spans="1:8" x14ac:dyDescent="0.35">
      <c r="A55" s="92"/>
    </row>
  </sheetData>
  <mergeCells count="65">
    <mergeCell ref="G49:H49"/>
    <mergeCell ref="G50:H50"/>
    <mergeCell ref="G51:H51"/>
    <mergeCell ref="G52:H52"/>
    <mergeCell ref="K43:K44"/>
    <mergeCell ref="M43:M44"/>
    <mergeCell ref="O43:O44"/>
    <mergeCell ref="Q43:Q44"/>
    <mergeCell ref="S43:S44"/>
    <mergeCell ref="K39:K40"/>
    <mergeCell ref="M39:M40"/>
    <mergeCell ref="O39:O40"/>
    <mergeCell ref="Q39:Q40"/>
    <mergeCell ref="S39:S40"/>
    <mergeCell ref="B43:B44"/>
    <mergeCell ref="C43:C44"/>
    <mergeCell ref="E43:E44"/>
    <mergeCell ref="G43:G44"/>
    <mergeCell ref="I43:I44"/>
    <mergeCell ref="K28:K29"/>
    <mergeCell ref="M28:M29"/>
    <mergeCell ref="O28:O29"/>
    <mergeCell ref="Q28:Q29"/>
    <mergeCell ref="S28:S29"/>
    <mergeCell ref="B39:B40"/>
    <mergeCell ref="C39:C40"/>
    <mergeCell ref="E39:E40"/>
    <mergeCell ref="G39:G40"/>
    <mergeCell ref="I39:I40"/>
    <mergeCell ref="K13:K14"/>
    <mergeCell ref="M13:M14"/>
    <mergeCell ref="O13:O14"/>
    <mergeCell ref="Q13:Q14"/>
    <mergeCell ref="S13:S14"/>
    <mergeCell ref="B28:B29"/>
    <mergeCell ref="C28:C29"/>
    <mergeCell ref="E28:E29"/>
    <mergeCell ref="G28:G29"/>
    <mergeCell ref="I28:I29"/>
    <mergeCell ref="I7:L7"/>
    <mergeCell ref="Q7:Q8"/>
    <mergeCell ref="S7:S8"/>
    <mergeCell ref="T7:T8"/>
    <mergeCell ref="P6:P8"/>
    <mergeCell ref="B13:B14"/>
    <mergeCell ref="C13:C14"/>
    <mergeCell ref="E13:E14"/>
    <mergeCell ref="G13:G14"/>
    <mergeCell ref="I13:I14"/>
    <mergeCell ref="A1:T1"/>
    <mergeCell ref="A2:T2"/>
    <mergeCell ref="A5:A8"/>
    <mergeCell ref="B5:B8"/>
    <mergeCell ref="C5:C8"/>
    <mergeCell ref="D5:D8"/>
    <mergeCell ref="E5:T5"/>
    <mergeCell ref="E6:E8"/>
    <mergeCell ref="F6:F8"/>
    <mergeCell ref="G6:G8"/>
    <mergeCell ref="H6:H8"/>
    <mergeCell ref="I6:L6"/>
    <mergeCell ref="M6:M8"/>
    <mergeCell ref="N6:N8"/>
    <mergeCell ref="O6:O8"/>
    <mergeCell ref="Q6:T6"/>
  </mergeCells>
  <pageMargins left="0.7" right="0.7" top="0.75" bottom="0.75" header="0.3" footer="0.3"/>
  <pageSetup paperSize="9" scale="4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opLeftCell="A16" zoomScale="55" zoomScaleNormal="55" workbookViewId="0">
      <selection activeCell="B20" sqref="B20"/>
    </sheetView>
  </sheetViews>
  <sheetFormatPr defaultRowHeight="14.5" x14ac:dyDescent="0.35"/>
  <cols>
    <col min="1" max="1" width="50.1796875" customWidth="1"/>
    <col min="2" max="2" width="22.54296875" customWidth="1"/>
    <col min="4" max="4" width="16.453125" customWidth="1"/>
    <col min="5" max="5" width="15.81640625" customWidth="1"/>
    <col min="6" max="6" width="18.453125" customWidth="1"/>
    <col min="7" max="7" width="13.1796875" customWidth="1"/>
    <col min="8" max="8" width="10.1796875" customWidth="1"/>
    <col min="9" max="9" width="35.7265625" customWidth="1"/>
    <col min="10" max="10" width="14.453125" customWidth="1"/>
    <col min="11" max="11" width="9.7265625" customWidth="1"/>
  </cols>
  <sheetData>
    <row r="1" spans="1:19" ht="18" x14ac:dyDescent="0.4">
      <c r="A1" s="175" t="s">
        <v>24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1"/>
      <c r="M1" s="11"/>
      <c r="N1" s="11"/>
      <c r="O1" s="11"/>
      <c r="P1" s="11"/>
      <c r="Q1" s="11"/>
      <c r="R1" s="11"/>
      <c r="S1" s="11"/>
    </row>
    <row r="2" spans="1:19" ht="18" x14ac:dyDescent="0.4">
      <c r="A2" s="175" t="s">
        <v>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1"/>
      <c r="M2" s="11"/>
      <c r="N2" s="11"/>
      <c r="O2" s="11"/>
      <c r="P2" s="11"/>
      <c r="Q2" s="11"/>
      <c r="R2" s="11"/>
      <c r="S2" s="11"/>
    </row>
    <row r="3" spans="1:19" ht="8.5" customHeight="1" x14ac:dyDescent="0.4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8" x14ac:dyDescent="0.35">
      <c r="A4" s="6"/>
      <c r="D4" s="6"/>
      <c r="I4" s="14"/>
      <c r="J4" s="173" t="s">
        <v>2</v>
      </c>
      <c r="K4" s="173"/>
    </row>
    <row r="5" spans="1:19" ht="18" customHeight="1" x14ac:dyDescent="0.35">
      <c r="A5" s="6"/>
      <c r="D5" s="134" t="s">
        <v>472</v>
      </c>
      <c r="E5" s="134"/>
      <c r="F5" s="134"/>
      <c r="I5" s="106" t="s">
        <v>3</v>
      </c>
      <c r="J5" s="177">
        <f>'1'!D5</f>
        <v>45292</v>
      </c>
      <c r="K5" s="173"/>
    </row>
    <row r="6" spans="1:19" ht="18" x14ac:dyDescent="0.35">
      <c r="A6" s="6"/>
      <c r="D6" s="6"/>
      <c r="I6" s="106" t="s">
        <v>4</v>
      </c>
      <c r="J6" s="173" t="str">
        <f>'1'!D6</f>
        <v>033Э8797</v>
      </c>
      <c r="K6" s="173"/>
    </row>
    <row r="7" spans="1:19" ht="18" x14ac:dyDescent="0.35">
      <c r="A7" s="6"/>
      <c r="D7" s="6"/>
      <c r="I7" s="106" t="s">
        <v>5</v>
      </c>
      <c r="J7" s="173">
        <f>'1'!D7</f>
        <v>2308038770</v>
      </c>
      <c r="K7" s="173"/>
    </row>
    <row r="8" spans="1:19" ht="58.5" customHeight="1" x14ac:dyDescent="0.4">
      <c r="A8" s="105" t="s">
        <v>6</v>
      </c>
      <c r="B8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C8" s="174"/>
      <c r="D8" s="174"/>
      <c r="E8" s="174"/>
      <c r="F8" s="174"/>
      <c r="G8" s="174"/>
      <c r="I8" s="106" t="s">
        <v>7</v>
      </c>
      <c r="J8" s="173">
        <f>'1'!D8</f>
        <v>230801001</v>
      </c>
      <c r="K8" s="173"/>
    </row>
    <row r="9" spans="1:19" ht="18" x14ac:dyDescent="0.4">
      <c r="A9" s="105" t="s">
        <v>8</v>
      </c>
      <c r="B9" s="144" t="str">
        <f>'1'!B9</f>
        <v>03</v>
      </c>
      <c r="C9" s="144"/>
      <c r="D9" s="144"/>
      <c r="E9" s="144"/>
      <c r="F9" s="144"/>
      <c r="G9" s="144"/>
      <c r="I9" s="14"/>
      <c r="J9" s="173"/>
      <c r="K9" s="173"/>
    </row>
    <row r="10" spans="1:19" ht="18.75" customHeight="1" x14ac:dyDescent="0.35">
      <c r="A10" s="6"/>
      <c r="B10" s="134" t="s">
        <v>9</v>
      </c>
      <c r="C10" s="134"/>
      <c r="D10" s="134"/>
      <c r="E10" s="134"/>
      <c r="F10" s="134"/>
      <c r="G10" s="134"/>
      <c r="H10" s="134"/>
      <c r="I10" s="14"/>
      <c r="J10" s="173"/>
      <c r="K10" s="173"/>
    </row>
    <row r="11" spans="1:19" ht="36" customHeight="1" x14ac:dyDescent="0.4">
      <c r="A11" s="105" t="s">
        <v>10</v>
      </c>
      <c r="B11" s="174" t="str">
        <f>'1'!B11</f>
        <v>департамент образования администрации муниципального образования город Краснодар</v>
      </c>
      <c r="C11" s="174"/>
      <c r="D11" s="174"/>
      <c r="E11" s="174"/>
      <c r="F11" s="174"/>
      <c r="G11" s="174"/>
      <c r="I11" s="106" t="s">
        <v>370</v>
      </c>
      <c r="J11" s="173">
        <f>'1'!D11</f>
        <v>925</v>
      </c>
      <c r="K11" s="173"/>
    </row>
    <row r="12" spans="1:19" ht="18" customHeight="1" x14ac:dyDescent="0.4">
      <c r="A12" s="105" t="s">
        <v>12</v>
      </c>
      <c r="B12" s="144" t="str">
        <f>'1'!B12</f>
        <v>муниципальное образование город Краснодар</v>
      </c>
      <c r="C12" s="144"/>
      <c r="D12" s="144"/>
      <c r="E12" s="144"/>
      <c r="F12" s="144"/>
      <c r="G12" s="144"/>
      <c r="I12" s="106" t="s">
        <v>13</v>
      </c>
      <c r="J12" s="173" t="str">
        <f>'1'!D12</f>
        <v>03701000001</v>
      </c>
      <c r="K12" s="173"/>
    </row>
    <row r="13" spans="1:19" ht="18" x14ac:dyDescent="0.35">
      <c r="A13" s="105" t="s">
        <v>14</v>
      </c>
      <c r="B13" s="178"/>
      <c r="C13" s="178"/>
      <c r="D13" s="178"/>
      <c r="E13" s="178"/>
      <c r="F13" s="178"/>
      <c r="G13" s="178"/>
      <c r="I13" s="14"/>
      <c r="J13" s="173"/>
      <c r="K13" s="173"/>
    </row>
    <row r="14" spans="1:19" ht="13" customHeight="1" x14ac:dyDescent="0.4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18" x14ac:dyDescent="0.4">
      <c r="A15" s="132" t="s">
        <v>369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1"/>
      <c r="M15" s="11"/>
      <c r="N15" s="11"/>
      <c r="O15" s="11"/>
      <c r="P15" s="11"/>
      <c r="Q15" s="11"/>
      <c r="R15" s="11"/>
      <c r="S15" s="11"/>
    </row>
    <row r="16" spans="1:19" ht="11.5" customHeight="1" x14ac:dyDescent="0.4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35.5" customHeight="1" x14ac:dyDescent="0.4">
      <c r="A17" s="173" t="s">
        <v>25</v>
      </c>
      <c r="B17" s="173" t="s">
        <v>26</v>
      </c>
      <c r="C17" s="173" t="s">
        <v>27</v>
      </c>
      <c r="D17" s="173" t="s">
        <v>28</v>
      </c>
      <c r="E17" s="173"/>
      <c r="F17" s="173"/>
      <c r="G17" s="173" t="s">
        <v>29</v>
      </c>
      <c r="H17" s="173" t="s">
        <v>30</v>
      </c>
      <c r="I17" s="173" t="s">
        <v>31</v>
      </c>
      <c r="J17" s="173"/>
      <c r="K17" s="173"/>
      <c r="L17" s="11"/>
      <c r="M17" s="11"/>
      <c r="N17" s="11"/>
      <c r="O17" s="11"/>
      <c r="P17" s="11"/>
      <c r="Q17" s="11"/>
      <c r="R17" s="11"/>
      <c r="S17" s="11"/>
    </row>
    <row r="18" spans="1:19" ht="28.5" customHeight="1" x14ac:dyDescent="0.4">
      <c r="A18" s="173"/>
      <c r="B18" s="173"/>
      <c r="C18" s="173"/>
      <c r="D18" s="173" t="s">
        <v>32</v>
      </c>
      <c r="E18" s="173"/>
      <c r="F18" s="173" t="s">
        <v>33</v>
      </c>
      <c r="G18" s="173"/>
      <c r="H18" s="173"/>
      <c r="I18" s="173" t="s">
        <v>34</v>
      </c>
      <c r="J18" s="173" t="s">
        <v>35</v>
      </c>
      <c r="K18" s="173" t="s">
        <v>36</v>
      </c>
      <c r="L18" s="11"/>
      <c r="M18" s="11"/>
      <c r="N18" s="11"/>
      <c r="O18" s="11"/>
      <c r="P18" s="11"/>
      <c r="Q18" s="11"/>
      <c r="R18" s="11"/>
      <c r="S18" s="11"/>
    </row>
    <row r="19" spans="1:19" ht="36" x14ac:dyDescent="0.4">
      <c r="A19" s="173"/>
      <c r="B19" s="173"/>
      <c r="C19" s="173"/>
      <c r="D19" s="109" t="s">
        <v>37</v>
      </c>
      <c r="E19" s="109" t="s">
        <v>38</v>
      </c>
      <c r="F19" s="173"/>
      <c r="G19" s="173"/>
      <c r="H19" s="173"/>
      <c r="I19" s="173"/>
      <c r="J19" s="173"/>
      <c r="K19" s="173"/>
      <c r="L19" s="11"/>
      <c r="M19" s="11"/>
      <c r="N19" s="11"/>
      <c r="O19" s="11"/>
      <c r="P19" s="11"/>
      <c r="Q19" s="11"/>
      <c r="R19" s="11"/>
      <c r="S19" s="11"/>
    </row>
    <row r="20" spans="1:19" ht="18" x14ac:dyDescent="0.4">
      <c r="A20" s="109">
        <v>1</v>
      </c>
      <c r="B20" s="109">
        <v>2</v>
      </c>
      <c r="C20" s="109">
        <v>3</v>
      </c>
      <c r="D20" s="109">
        <v>4</v>
      </c>
      <c r="E20" s="109">
        <v>5</v>
      </c>
      <c r="F20" s="109">
        <v>6</v>
      </c>
      <c r="G20" s="109">
        <v>7</v>
      </c>
      <c r="H20" s="109">
        <v>8</v>
      </c>
      <c r="I20" s="109">
        <v>9</v>
      </c>
      <c r="J20" s="109">
        <v>10</v>
      </c>
      <c r="K20" s="109">
        <v>11</v>
      </c>
      <c r="L20" s="11"/>
      <c r="M20" s="11"/>
      <c r="N20" s="11"/>
      <c r="O20" s="11"/>
      <c r="P20" s="11"/>
      <c r="Q20" s="11"/>
      <c r="R20" s="11"/>
      <c r="S20" s="11"/>
    </row>
    <row r="21" spans="1:19" ht="72" x14ac:dyDescent="0.4">
      <c r="A21" s="50" t="s">
        <v>440</v>
      </c>
      <c r="B21" s="109" t="s">
        <v>441</v>
      </c>
      <c r="C21" s="109">
        <v>1000</v>
      </c>
      <c r="D21" s="109" t="s">
        <v>442</v>
      </c>
      <c r="E21" s="109">
        <v>356</v>
      </c>
      <c r="F21" s="109">
        <f>120*7</f>
        <v>840</v>
      </c>
      <c r="G21" s="74">
        <f>F21*H21</f>
        <v>97448.400000000009</v>
      </c>
      <c r="H21" s="109">
        <v>116.01</v>
      </c>
      <c r="I21" s="109" t="s">
        <v>445</v>
      </c>
      <c r="J21" s="109" t="s">
        <v>443</v>
      </c>
      <c r="K21" s="109" t="s">
        <v>444</v>
      </c>
      <c r="L21" s="11"/>
      <c r="M21" s="11"/>
      <c r="N21" s="11"/>
      <c r="O21" s="11"/>
      <c r="P21" s="11"/>
      <c r="Q21" s="11"/>
      <c r="R21" s="11"/>
      <c r="S21" s="11"/>
    </row>
    <row r="22" spans="1:19" ht="72" x14ac:dyDescent="0.4">
      <c r="A22" s="50" t="s">
        <v>449</v>
      </c>
      <c r="B22" s="109" t="s">
        <v>441</v>
      </c>
      <c r="C22" s="109">
        <v>2000</v>
      </c>
      <c r="D22" s="109" t="s">
        <v>442</v>
      </c>
      <c r="E22" s="109">
        <v>356</v>
      </c>
      <c r="F22" s="109">
        <f>18*5+24</f>
        <v>114</v>
      </c>
      <c r="G22" s="74">
        <f t="shared" ref="G22:G26" si="0">F22*H22</f>
        <v>22041.899999999998</v>
      </c>
      <c r="H22" s="109">
        <v>193.35</v>
      </c>
      <c r="I22" s="109" t="s">
        <v>445</v>
      </c>
      <c r="J22" s="109" t="s">
        <v>443</v>
      </c>
      <c r="K22" s="109" t="s">
        <v>444</v>
      </c>
      <c r="L22" s="11"/>
      <c r="M22" s="11"/>
      <c r="N22" s="11"/>
      <c r="O22" s="11"/>
      <c r="P22" s="11"/>
      <c r="Q22" s="11"/>
      <c r="R22" s="11"/>
      <c r="S22" s="11"/>
    </row>
    <row r="23" spans="1:19" ht="72" x14ac:dyDescent="0.4">
      <c r="A23" s="50" t="s">
        <v>446</v>
      </c>
      <c r="B23" s="109" t="s">
        <v>441</v>
      </c>
      <c r="C23" s="109">
        <v>3000</v>
      </c>
      <c r="D23" s="109" t="s">
        <v>442</v>
      </c>
      <c r="E23" s="109">
        <v>356</v>
      </c>
      <c r="F23" s="109">
        <f>48+60</f>
        <v>108</v>
      </c>
      <c r="G23" s="74">
        <f t="shared" si="0"/>
        <v>20881.8</v>
      </c>
      <c r="H23" s="109">
        <v>193.35</v>
      </c>
      <c r="I23" s="109" t="s">
        <v>445</v>
      </c>
      <c r="J23" s="109" t="s">
        <v>443</v>
      </c>
      <c r="K23" s="109" t="s">
        <v>444</v>
      </c>
      <c r="L23" s="11"/>
      <c r="M23" s="11"/>
      <c r="N23" s="11"/>
      <c r="O23" s="11"/>
      <c r="P23" s="11"/>
      <c r="Q23" s="11"/>
      <c r="R23" s="11"/>
      <c r="S23" s="11"/>
    </row>
    <row r="24" spans="1:19" ht="72" x14ac:dyDescent="0.4">
      <c r="A24" s="50" t="s">
        <v>447</v>
      </c>
      <c r="B24" s="109" t="s">
        <v>441</v>
      </c>
      <c r="C24" s="109">
        <v>7000</v>
      </c>
      <c r="D24" s="109" t="s">
        <v>442</v>
      </c>
      <c r="E24" s="109">
        <v>356</v>
      </c>
      <c r="F24" s="109">
        <f>36*5+48+12+12+24</f>
        <v>276</v>
      </c>
      <c r="G24" s="74">
        <f t="shared" si="0"/>
        <v>53364.6</v>
      </c>
      <c r="H24" s="109">
        <v>193.35</v>
      </c>
      <c r="I24" s="109" t="s">
        <v>445</v>
      </c>
      <c r="J24" s="109" t="s">
        <v>443</v>
      </c>
      <c r="K24" s="109" t="s">
        <v>444</v>
      </c>
      <c r="L24" s="11"/>
      <c r="M24" s="11"/>
      <c r="N24" s="11"/>
      <c r="O24" s="11"/>
      <c r="P24" s="11"/>
      <c r="Q24" s="11"/>
      <c r="R24" s="11"/>
      <c r="S24" s="11"/>
    </row>
    <row r="25" spans="1:19" ht="72" x14ac:dyDescent="0.4">
      <c r="A25" s="50" t="s">
        <v>448</v>
      </c>
      <c r="B25" s="109" t="s">
        <v>441</v>
      </c>
      <c r="C25" s="109">
        <v>8000</v>
      </c>
      <c r="D25" s="109" t="s">
        <v>442</v>
      </c>
      <c r="E25" s="109">
        <v>356</v>
      </c>
      <c r="F25" s="109">
        <f>48*6+36</f>
        <v>324</v>
      </c>
      <c r="G25" s="74">
        <f t="shared" si="0"/>
        <v>62645.4</v>
      </c>
      <c r="H25" s="109">
        <v>193.35</v>
      </c>
      <c r="I25" s="109" t="s">
        <v>445</v>
      </c>
      <c r="J25" s="109" t="s">
        <v>443</v>
      </c>
      <c r="K25" s="109" t="s">
        <v>444</v>
      </c>
      <c r="L25" s="11"/>
      <c r="M25" s="11"/>
      <c r="N25" s="11"/>
      <c r="O25" s="11"/>
      <c r="P25" s="11"/>
      <c r="Q25" s="11"/>
      <c r="R25" s="11"/>
      <c r="S25" s="11"/>
    </row>
    <row r="26" spans="1:19" ht="72" x14ac:dyDescent="0.4">
      <c r="A26" s="50" t="s">
        <v>543</v>
      </c>
      <c r="B26" s="109" t="s">
        <v>441</v>
      </c>
      <c r="C26" s="109">
        <v>9000</v>
      </c>
      <c r="D26" s="109" t="s">
        <v>442</v>
      </c>
      <c r="E26" s="109">
        <v>356</v>
      </c>
      <c r="F26" s="109">
        <f>18*3+12</f>
        <v>66</v>
      </c>
      <c r="G26" s="74">
        <f t="shared" si="0"/>
        <v>12761.1</v>
      </c>
      <c r="H26" s="109">
        <v>193.35</v>
      </c>
      <c r="I26" s="109" t="s">
        <v>445</v>
      </c>
      <c r="J26" s="109" t="s">
        <v>443</v>
      </c>
      <c r="K26" s="109" t="s">
        <v>444</v>
      </c>
      <c r="L26" s="11"/>
      <c r="M26" s="11"/>
      <c r="N26" s="11"/>
      <c r="O26" s="11"/>
      <c r="P26" s="11"/>
      <c r="Q26" s="11"/>
      <c r="R26" s="11"/>
      <c r="S26" s="11"/>
    </row>
    <row r="27" spans="1:19" ht="18" x14ac:dyDescent="0.4">
      <c r="A27" s="141" t="s">
        <v>39</v>
      </c>
      <c r="B27" s="141"/>
      <c r="C27" s="109">
        <v>11000</v>
      </c>
      <c r="D27" s="109" t="s">
        <v>40</v>
      </c>
      <c r="E27" s="109" t="s">
        <v>40</v>
      </c>
      <c r="F27" s="109">
        <f>SUM(F21:F26)</f>
        <v>1728</v>
      </c>
      <c r="G27" s="74">
        <f>SUM(G21:G26)</f>
        <v>269143.2</v>
      </c>
      <c r="H27" s="109"/>
      <c r="I27" s="109" t="s">
        <v>40</v>
      </c>
      <c r="J27" s="109" t="s">
        <v>40</v>
      </c>
      <c r="K27" s="109" t="s">
        <v>40</v>
      </c>
      <c r="L27" s="11"/>
      <c r="M27" s="11"/>
      <c r="N27" s="11"/>
      <c r="O27" s="11"/>
      <c r="P27" s="11"/>
      <c r="Q27" s="11"/>
      <c r="R27" s="11"/>
      <c r="S27" s="11"/>
    </row>
    <row r="28" spans="1:19" ht="18" x14ac:dyDescent="0.4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" x14ac:dyDescent="0.4">
      <c r="A29" s="132" t="s">
        <v>41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1"/>
      <c r="M29" s="11"/>
      <c r="N29" s="11"/>
      <c r="O29" s="11"/>
      <c r="P29" s="11"/>
      <c r="Q29" s="11"/>
      <c r="R29" s="11"/>
      <c r="S29" s="11"/>
    </row>
    <row r="30" spans="1:19" ht="18" x14ac:dyDescent="0.4">
      <c r="A30" s="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8" x14ac:dyDescent="0.4">
      <c r="A31" s="173" t="s">
        <v>42</v>
      </c>
      <c r="B31" s="173" t="s">
        <v>26</v>
      </c>
      <c r="C31" s="173" t="s">
        <v>27</v>
      </c>
      <c r="D31" s="173" t="s">
        <v>43</v>
      </c>
      <c r="E31" s="173"/>
      <c r="F31" s="173"/>
      <c r="G31" s="173" t="s">
        <v>44</v>
      </c>
      <c r="H31" s="173" t="s">
        <v>30</v>
      </c>
      <c r="I31" s="173" t="s">
        <v>31</v>
      </c>
      <c r="J31" s="173"/>
      <c r="K31" s="173"/>
      <c r="L31" s="11"/>
      <c r="M31" s="11"/>
      <c r="N31" s="11"/>
      <c r="O31" s="11"/>
      <c r="P31" s="11"/>
      <c r="Q31" s="11"/>
      <c r="R31" s="11"/>
      <c r="S31" s="11"/>
    </row>
    <row r="32" spans="1:19" ht="17.149999999999999" customHeight="1" x14ac:dyDescent="0.4">
      <c r="A32" s="173"/>
      <c r="B32" s="173"/>
      <c r="C32" s="173"/>
      <c r="D32" s="173" t="s">
        <v>32</v>
      </c>
      <c r="E32" s="173"/>
      <c r="F32" s="173" t="s">
        <v>33</v>
      </c>
      <c r="G32" s="173"/>
      <c r="H32" s="173"/>
      <c r="I32" s="173" t="s">
        <v>34</v>
      </c>
      <c r="J32" s="173" t="s">
        <v>35</v>
      </c>
      <c r="K32" s="173" t="s">
        <v>36</v>
      </c>
      <c r="L32" s="11"/>
      <c r="M32" s="11"/>
      <c r="N32" s="11"/>
      <c r="O32" s="11"/>
      <c r="P32" s="11"/>
      <c r="Q32" s="11"/>
      <c r="R32" s="11"/>
      <c r="S32" s="11"/>
    </row>
    <row r="33" spans="1:19" ht="36" x14ac:dyDescent="0.4">
      <c r="A33" s="173"/>
      <c r="B33" s="173"/>
      <c r="C33" s="173"/>
      <c r="D33" s="109" t="s">
        <v>37</v>
      </c>
      <c r="E33" s="109" t="s">
        <v>38</v>
      </c>
      <c r="F33" s="173"/>
      <c r="G33" s="173"/>
      <c r="H33" s="173"/>
      <c r="I33" s="173"/>
      <c r="J33" s="173"/>
      <c r="K33" s="173"/>
      <c r="L33" s="11"/>
      <c r="M33" s="11"/>
      <c r="N33" s="11"/>
      <c r="O33" s="11"/>
      <c r="P33" s="11"/>
      <c r="Q33" s="11"/>
      <c r="R33" s="11"/>
      <c r="S33" s="11"/>
    </row>
    <row r="34" spans="1:19" ht="18" x14ac:dyDescent="0.4">
      <c r="A34" s="109">
        <v>1</v>
      </c>
      <c r="B34" s="109">
        <v>2</v>
      </c>
      <c r="C34" s="109">
        <v>3</v>
      </c>
      <c r="D34" s="109">
        <v>4</v>
      </c>
      <c r="E34" s="109">
        <v>5</v>
      </c>
      <c r="F34" s="109">
        <v>6</v>
      </c>
      <c r="G34" s="109">
        <v>7</v>
      </c>
      <c r="H34" s="109">
        <v>8</v>
      </c>
      <c r="I34" s="109">
        <v>9</v>
      </c>
      <c r="J34" s="109">
        <v>10</v>
      </c>
      <c r="K34" s="109">
        <v>11</v>
      </c>
      <c r="L34" s="11"/>
      <c r="M34" s="11"/>
      <c r="N34" s="11"/>
      <c r="O34" s="11"/>
      <c r="P34" s="11"/>
      <c r="Q34" s="11"/>
      <c r="R34" s="11"/>
      <c r="S34" s="11"/>
    </row>
    <row r="35" spans="1:19" ht="32.15" customHeight="1" x14ac:dyDescent="0.4">
      <c r="A35" s="110"/>
      <c r="B35" s="110"/>
      <c r="C35" s="109">
        <v>1000</v>
      </c>
      <c r="D35" s="110"/>
      <c r="E35" s="110"/>
      <c r="F35" s="110"/>
      <c r="G35" s="110"/>
      <c r="H35" s="110"/>
      <c r="I35" s="110"/>
      <c r="J35" s="110"/>
      <c r="K35" s="110"/>
      <c r="L35" s="11"/>
      <c r="M35" s="11"/>
      <c r="N35" s="11"/>
      <c r="O35" s="11"/>
      <c r="P35" s="11"/>
      <c r="Q35" s="11"/>
      <c r="R35" s="11"/>
      <c r="S35" s="11"/>
    </row>
    <row r="36" spans="1:19" ht="46.5" customHeight="1" x14ac:dyDescent="0.4">
      <c r="A36" s="110"/>
      <c r="B36" s="110"/>
      <c r="C36" s="109">
        <v>2000</v>
      </c>
      <c r="D36" s="110"/>
      <c r="E36" s="110"/>
      <c r="F36" s="110"/>
      <c r="G36" s="110"/>
      <c r="H36" s="110"/>
      <c r="I36" s="110"/>
      <c r="J36" s="110"/>
      <c r="K36" s="110"/>
      <c r="L36" s="11"/>
      <c r="M36" s="11"/>
      <c r="N36" s="11"/>
      <c r="O36" s="11"/>
      <c r="P36" s="11"/>
      <c r="Q36" s="11"/>
      <c r="R36" s="11"/>
      <c r="S36" s="11"/>
    </row>
    <row r="37" spans="1:19" ht="18" x14ac:dyDescent="0.4">
      <c r="A37" s="141" t="s">
        <v>39</v>
      </c>
      <c r="B37" s="141"/>
      <c r="C37" s="109">
        <v>9000</v>
      </c>
      <c r="D37" s="109" t="s">
        <v>40</v>
      </c>
      <c r="E37" s="109" t="s">
        <v>40</v>
      </c>
      <c r="F37" s="110"/>
      <c r="G37" s="110"/>
      <c r="H37" s="110"/>
      <c r="I37" s="109" t="s">
        <v>40</v>
      </c>
      <c r="J37" s="109" t="s">
        <v>40</v>
      </c>
      <c r="K37" s="109" t="s">
        <v>40</v>
      </c>
      <c r="L37" s="11"/>
      <c r="M37" s="11"/>
      <c r="N37" s="11"/>
      <c r="O37" s="11"/>
      <c r="P37" s="11"/>
      <c r="Q37" s="11"/>
      <c r="R37" s="11"/>
      <c r="S37" s="11"/>
    </row>
    <row r="38" spans="1:19" ht="18" x14ac:dyDescent="0.4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8" x14ac:dyDescent="0.4">
      <c r="A39" s="132" t="s">
        <v>45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1"/>
      <c r="M39" s="11"/>
      <c r="N39" s="11"/>
      <c r="O39" s="11"/>
      <c r="P39" s="11"/>
      <c r="Q39" s="11"/>
      <c r="R39" s="11"/>
      <c r="S39" s="11"/>
    </row>
    <row r="40" spans="1:19" ht="18" x14ac:dyDescent="0.4">
      <c r="A40" s="10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8" x14ac:dyDescent="0.4">
      <c r="A41" s="173" t="s">
        <v>46</v>
      </c>
      <c r="B41" s="173" t="s">
        <v>26</v>
      </c>
      <c r="C41" s="173" t="s">
        <v>27</v>
      </c>
      <c r="D41" s="173" t="s">
        <v>47</v>
      </c>
      <c r="E41" s="173"/>
      <c r="F41" s="173"/>
      <c r="G41" s="173" t="s">
        <v>48</v>
      </c>
      <c r="H41" s="173" t="s">
        <v>30</v>
      </c>
      <c r="I41" s="173" t="s">
        <v>31</v>
      </c>
      <c r="J41" s="173"/>
      <c r="K41" s="173"/>
      <c r="L41" s="11"/>
      <c r="M41" s="11"/>
      <c r="N41" s="11"/>
      <c r="O41" s="11"/>
      <c r="P41" s="11"/>
      <c r="Q41" s="11"/>
      <c r="R41" s="11"/>
      <c r="S41" s="11"/>
    </row>
    <row r="42" spans="1:19" ht="18" x14ac:dyDescent="0.4">
      <c r="A42" s="173"/>
      <c r="B42" s="173"/>
      <c r="C42" s="173"/>
      <c r="D42" s="173" t="s">
        <v>32</v>
      </c>
      <c r="E42" s="173"/>
      <c r="F42" s="173" t="s">
        <v>33</v>
      </c>
      <c r="G42" s="173"/>
      <c r="H42" s="173"/>
      <c r="I42" s="173" t="s">
        <v>34</v>
      </c>
      <c r="J42" s="173" t="s">
        <v>35</v>
      </c>
      <c r="K42" s="173" t="s">
        <v>36</v>
      </c>
      <c r="L42" s="11"/>
      <c r="M42" s="11"/>
      <c r="N42" s="11"/>
      <c r="O42" s="11"/>
      <c r="P42" s="11"/>
      <c r="Q42" s="11"/>
      <c r="R42" s="11"/>
      <c r="S42" s="11"/>
    </row>
    <row r="43" spans="1:19" ht="36" x14ac:dyDescent="0.4">
      <c r="A43" s="173"/>
      <c r="B43" s="173"/>
      <c r="C43" s="173"/>
      <c r="D43" s="109" t="s">
        <v>37</v>
      </c>
      <c r="E43" s="109" t="s">
        <v>38</v>
      </c>
      <c r="F43" s="173"/>
      <c r="G43" s="173"/>
      <c r="H43" s="173"/>
      <c r="I43" s="173"/>
      <c r="J43" s="173"/>
      <c r="K43" s="173"/>
      <c r="L43" s="11"/>
      <c r="M43" s="11"/>
      <c r="N43" s="11"/>
      <c r="O43" s="11"/>
      <c r="P43" s="11"/>
      <c r="Q43" s="11"/>
      <c r="R43" s="11"/>
      <c r="S43" s="11"/>
    </row>
    <row r="44" spans="1:19" ht="18" x14ac:dyDescent="0.4">
      <c r="A44" s="109">
        <v>1</v>
      </c>
      <c r="B44" s="109">
        <v>2</v>
      </c>
      <c r="C44" s="109">
        <v>3</v>
      </c>
      <c r="D44" s="109">
        <v>4</v>
      </c>
      <c r="E44" s="109">
        <v>5</v>
      </c>
      <c r="F44" s="109">
        <v>6</v>
      </c>
      <c r="G44" s="109">
        <v>7</v>
      </c>
      <c r="H44" s="109">
        <v>8</v>
      </c>
      <c r="I44" s="109">
        <v>9</v>
      </c>
      <c r="J44" s="109">
        <v>10</v>
      </c>
      <c r="K44" s="109">
        <v>11</v>
      </c>
      <c r="L44" s="11"/>
      <c r="M44" s="11"/>
      <c r="N44" s="11"/>
      <c r="O44" s="11"/>
      <c r="P44" s="11"/>
      <c r="Q44" s="11"/>
      <c r="R44" s="11"/>
      <c r="S44" s="11"/>
    </row>
    <row r="45" spans="1:19" ht="18" x14ac:dyDescent="0.4">
      <c r="A45" s="110"/>
      <c r="B45" s="110"/>
      <c r="C45" s="109">
        <v>1000</v>
      </c>
      <c r="D45" s="110"/>
      <c r="E45" s="110"/>
      <c r="F45" s="110"/>
      <c r="G45" s="110"/>
      <c r="H45" s="110"/>
      <c r="I45" s="110"/>
      <c r="J45" s="110"/>
      <c r="K45" s="110"/>
      <c r="L45" s="11"/>
      <c r="M45" s="11"/>
      <c r="N45" s="11"/>
      <c r="O45" s="11"/>
      <c r="P45" s="11"/>
      <c r="Q45" s="11"/>
      <c r="R45" s="11"/>
      <c r="S45" s="11"/>
    </row>
    <row r="46" spans="1:19" ht="30.65" customHeight="1" x14ac:dyDescent="0.4">
      <c r="A46" s="110"/>
      <c r="B46" s="110"/>
      <c r="C46" s="109">
        <v>2000</v>
      </c>
      <c r="D46" s="110"/>
      <c r="E46" s="110"/>
      <c r="F46" s="110"/>
      <c r="G46" s="110"/>
      <c r="H46" s="110"/>
      <c r="I46" s="110"/>
      <c r="J46" s="110"/>
      <c r="K46" s="110"/>
      <c r="L46" s="11"/>
      <c r="M46" s="11"/>
      <c r="N46" s="11"/>
      <c r="O46" s="11"/>
      <c r="P46" s="11"/>
      <c r="Q46" s="11"/>
      <c r="R46" s="11"/>
      <c r="S46" s="11"/>
    </row>
    <row r="47" spans="1:19" ht="16.5" customHeight="1" x14ac:dyDescent="0.4">
      <c r="A47" s="141" t="s">
        <v>39</v>
      </c>
      <c r="B47" s="141"/>
      <c r="C47" s="109">
        <v>9000</v>
      </c>
      <c r="D47" s="109" t="s">
        <v>40</v>
      </c>
      <c r="E47" s="109" t="s">
        <v>40</v>
      </c>
      <c r="F47" s="110"/>
      <c r="G47" s="110"/>
      <c r="H47" s="110"/>
      <c r="I47" s="109" t="s">
        <v>40</v>
      </c>
      <c r="J47" s="109" t="s">
        <v>40</v>
      </c>
      <c r="K47" s="109" t="s">
        <v>40</v>
      </c>
      <c r="L47" s="11"/>
      <c r="M47" s="11"/>
      <c r="N47" s="11"/>
      <c r="O47" s="11"/>
      <c r="P47" s="11"/>
      <c r="Q47" s="11"/>
      <c r="R47" s="11"/>
      <c r="S47" s="11"/>
    </row>
    <row r="48" spans="1:19" ht="18" x14ac:dyDescent="0.4">
      <c r="A48" s="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8" x14ac:dyDescent="0.4">
      <c r="A49" s="3"/>
      <c r="B49" s="108"/>
      <c r="C49" s="108"/>
      <c r="D49" s="108"/>
      <c r="E49" s="108"/>
      <c r="F49" s="73"/>
      <c r="L49" s="11"/>
      <c r="M49" s="11"/>
      <c r="N49" s="11"/>
      <c r="O49" s="11"/>
      <c r="P49" s="11"/>
      <c r="Q49" s="11"/>
      <c r="R49" s="11"/>
      <c r="S49" s="11"/>
    </row>
    <row r="50" spans="1:19" ht="36" x14ac:dyDescent="0.45">
      <c r="A50" s="105" t="str">
        <f>'1'!A38</f>
        <v>Руководитель (уполномоченное лицо) Учреждения</v>
      </c>
      <c r="B50" s="107" t="s">
        <v>439</v>
      </c>
      <c r="C50" s="104"/>
      <c r="D50" s="107"/>
      <c r="E50" s="72"/>
      <c r="F50" s="107" t="s">
        <v>430</v>
      </c>
      <c r="L50" s="11"/>
      <c r="M50" s="11"/>
      <c r="N50" s="11"/>
      <c r="O50" s="11"/>
      <c r="P50" s="11"/>
      <c r="Q50" s="11"/>
      <c r="R50" s="11"/>
      <c r="S50" s="11"/>
    </row>
    <row r="51" spans="1:19" ht="31" x14ac:dyDescent="0.4">
      <c r="A51" s="6"/>
      <c r="B51" s="108" t="s">
        <v>20</v>
      </c>
      <c r="C51" s="108"/>
      <c r="D51" s="108" t="s">
        <v>50</v>
      </c>
      <c r="E51" s="75"/>
      <c r="F51" s="108" t="s">
        <v>21</v>
      </c>
      <c r="L51" s="11"/>
      <c r="M51" s="11"/>
      <c r="N51" s="11"/>
      <c r="O51" s="11"/>
      <c r="P51" s="11"/>
      <c r="Q51" s="11"/>
      <c r="R51" s="11"/>
      <c r="S51" s="11"/>
    </row>
    <row r="52" spans="1:19" ht="19" customHeight="1" x14ac:dyDescent="0.45">
      <c r="A52" s="105" t="str">
        <f>'1'!A40</f>
        <v>Исполнитель</v>
      </c>
      <c r="B52" s="107" t="s">
        <v>437</v>
      </c>
      <c r="C52" s="104"/>
      <c r="D52" s="107" t="s">
        <v>431</v>
      </c>
      <c r="E52" s="72"/>
      <c r="F52" s="107" t="s">
        <v>432</v>
      </c>
      <c r="L52" s="11"/>
      <c r="M52" s="11"/>
      <c r="N52" s="11"/>
      <c r="O52" s="11"/>
      <c r="P52" s="11"/>
      <c r="Q52" s="11"/>
      <c r="R52" s="11"/>
      <c r="S52" s="11"/>
    </row>
    <row r="53" spans="1:19" ht="14.5" customHeight="1" x14ac:dyDescent="0.35">
      <c r="A53" s="6"/>
      <c r="B53" s="108" t="s">
        <v>20</v>
      </c>
      <c r="C53" s="108"/>
      <c r="D53" s="108" t="s">
        <v>51</v>
      </c>
      <c r="E53" s="75"/>
      <c r="F53" s="108" t="s">
        <v>23</v>
      </c>
    </row>
    <row r="54" spans="1:19" ht="18.5" x14ac:dyDescent="0.45">
      <c r="A54" s="10"/>
      <c r="B54" s="72"/>
      <c r="C54" s="72"/>
      <c r="D54" s="72"/>
      <c r="E54" s="72"/>
      <c r="F54" s="72"/>
    </row>
    <row r="55" spans="1:19" ht="18" x14ac:dyDescent="0.4">
      <c r="A55" s="10" t="str">
        <f>'1'!A42</f>
        <v>"____"_______________ 20____г.</v>
      </c>
      <c r="B55" s="71"/>
      <c r="C55" s="71"/>
      <c r="D55" s="71"/>
      <c r="E55" s="71"/>
      <c r="F55" s="71"/>
      <c r="G55" s="11"/>
      <c r="H55" s="11"/>
      <c r="I55" s="11"/>
      <c r="J55" s="11"/>
      <c r="K55" s="11"/>
    </row>
    <row r="56" spans="1:19" ht="18.5" x14ac:dyDescent="0.45">
      <c r="A56" s="5"/>
      <c r="B56" s="5"/>
      <c r="C56" s="5"/>
      <c r="D56" s="5"/>
      <c r="E56" s="5"/>
      <c r="F56" s="5"/>
    </row>
    <row r="59" spans="1:19" ht="18" x14ac:dyDescent="0.4">
      <c r="L59" s="11"/>
      <c r="M59" s="11"/>
      <c r="N59" s="11"/>
      <c r="O59" s="11"/>
      <c r="P59" s="11"/>
      <c r="Q59" s="11"/>
      <c r="R59" s="11"/>
      <c r="S59" s="11"/>
    </row>
  </sheetData>
  <mergeCells count="61">
    <mergeCell ref="A39:K39"/>
    <mergeCell ref="A41:A43"/>
    <mergeCell ref="B41:B43"/>
    <mergeCell ref="C41:C43"/>
    <mergeCell ref="D41:F41"/>
    <mergeCell ref="G41:G43"/>
    <mergeCell ref="H41:H43"/>
    <mergeCell ref="I41:K41"/>
    <mergeCell ref="D42:E42"/>
    <mergeCell ref="F42:F43"/>
    <mergeCell ref="I42:I43"/>
    <mergeCell ref="J42:J43"/>
    <mergeCell ref="K42:K43"/>
    <mergeCell ref="A27:B27"/>
    <mergeCell ref="A29:K29"/>
    <mergeCell ref="A31:A33"/>
    <mergeCell ref="B31:B33"/>
    <mergeCell ref="C31:C33"/>
    <mergeCell ref="D31:F31"/>
    <mergeCell ref="G31:G33"/>
    <mergeCell ref="H31:H33"/>
    <mergeCell ref="I31:K31"/>
    <mergeCell ref="D32:E32"/>
    <mergeCell ref="F32:F33"/>
    <mergeCell ref="I32:I33"/>
    <mergeCell ref="J32:J33"/>
    <mergeCell ref="K32:K33"/>
    <mergeCell ref="A17:A19"/>
    <mergeCell ref="B17:B19"/>
    <mergeCell ref="C17:C19"/>
    <mergeCell ref="D17:F17"/>
    <mergeCell ref="G17:G19"/>
    <mergeCell ref="I17:K17"/>
    <mergeCell ref="D18:E18"/>
    <mergeCell ref="F18:F19"/>
    <mergeCell ref="I18:I19"/>
    <mergeCell ref="J18:J19"/>
    <mergeCell ref="K18:K19"/>
    <mergeCell ref="H17:H19"/>
    <mergeCell ref="A37:B37"/>
    <mergeCell ref="A47:B47"/>
    <mergeCell ref="A1:K1"/>
    <mergeCell ref="A2:K2"/>
    <mergeCell ref="J4:K4"/>
    <mergeCell ref="J5:K5"/>
    <mergeCell ref="J6:K6"/>
    <mergeCell ref="A15:K15"/>
    <mergeCell ref="D5:F5"/>
    <mergeCell ref="B10:H10"/>
    <mergeCell ref="B13:G13"/>
    <mergeCell ref="J7:K7"/>
    <mergeCell ref="J8:K8"/>
    <mergeCell ref="J9:K9"/>
    <mergeCell ref="J10:K10"/>
    <mergeCell ref="J11:K11"/>
    <mergeCell ref="J13:K13"/>
    <mergeCell ref="J12:K12"/>
    <mergeCell ref="B12:G12"/>
    <mergeCell ref="B11:G11"/>
    <mergeCell ref="B8:G8"/>
    <mergeCell ref="B9:G9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55" zoomScaleNormal="55" workbookViewId="0">
      <selection activeCell="F17" sqref="F17:F18"/>
    </sheetView>
  </sheetViews>
  <sheetFormatPr defaultRowHeight="14.5" x14ac:dyDescent="0.35"/>
  <cols>
    <col min="1" max="1" width="20.26953125" customWidth="1"/>
    <col min="2" max="6" width="15" customWidth="1"/>
    <col min="7" max="7" width="16.26953125" customWidth="1"/>
    <col min="8" max="8" width="15" customWidth="1"/>
    <col min="9" max="9" width="21.26953125" customWidth="1"/>
    <col min="10" max="10" width="18.26953125" customWidth="1"/>
    <col min="11" max="11" width="18.453125" customWidth="1"/>
    <col min="12" max="12" width="15" customWidth="1"/>
    <col min="13" max="13" width="20" customWidth="1"/>
  </cols>
  <sheetData>
    <row r="1" spans="1:20" ht="17.5" x14ac:dyDescent="0.35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3"/>
      <c r="O1" s="13"/>
      <c r="P1" s="13"/>
      <c r="Q1" s="13"/>
      <c r="R1" s="13"/>
      <c r="S1" s="13"/>
      <c r="T1" s="13"/>
    </row>
    <row r="2" spans="1:20" ht="17.5" x14ac:dyDescent="0.35">
      <c r="A2" s="175" t="s">
        <v>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3"/>
      <c r="O2" s="13"/>
      <c r="P2" s="13"/>
      <c r="Q2" s="13"/>
      <c r="R2" s="13"/>
      <c r="S2" s="13"/>
      <c r="T2" s="13"/>
    </row>
    <row r="3" spans="1:20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</row>
    <row r="4" spans="1:20" ht="18" x14ac:dyDescent="0.35">
      <c r="A4" s="6"/>
      <c r="F4" s="6"/>
      <c r="K4" s="14"/>
      <c r="L4" s="184" t="s">
        <v>2</v>
      </c>
      <c r="M4" s="185"/>
    </row>
    <row r="5" spans="1:20" ht="18.75" customHeight="1" x14ac:dyDescent="0.35">
      <c r="A5" s="6"/>
      <c r="E5" s="134" t="s">
        <v>472</v>
      </c>
      <c r="F5" s="134"/>
      <c r="G5" s="134"/>
      <c r="H5" s="134"/>
      <c r="I5" s="134"/>
      <c r="K5" s="15" t="s">
        <v>3</v>
      </c>
      <c r="L5" s="177">
        <f>'1'!D5</f>
        <v>45292</v>
      </c>
      <c r="M5" s="173"/>
    </row>
    <row r="6" spans="1:20" ht="36" x14ac:dyDescent="0.35">
      <c r="A6" s="6"/>
      <c r="F6" s="6"/>
      <c r="K6" s="15" t="s">
        <v>4</v>
      </c>
      <c r="L6" s="173" t="str">
        <f>'1'!D6</f>
        <v>033Э8797</v>
      </c>
      <c r="M6" s="173"/>
    </row>
    <row r="7" spans="1:20" ht="18" x14ac:dyDescent="0.35">
      <c r="A7" s="6"/>
      <c r="F7" s="6"/>
      <c r="K7" s="15" t="s">
        <v>5</v>
      </c>
      <c r="L7" s="173">
        <f>'1'!D7</f>
        <v>2308038770</v>
      </c>
      <c r="M7" s="173"/>
    </row>
    <row r="8" spans="1:20" ht="54.4" customHeight="1" x14ac:dyDescent="0.4">
      <c r="A8" s="133" t="s">
        <v>6</v>
      </c>
      <c r="B8" s="133"/>
      <c r="C8" s="133"/>
      <c r="D8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E8" s="174"/>
      <c r="F8" s="174"/>
      <c r="G8" s="174"/>
      <c r="H8" s="174"/>
      <c r="I8" s="174"/>
      <c r="K8" s="15" t="s">
        <v>7</v>
      </c>
      <c r="L8" s="173">
        <f>'1'!D8</f>
        <v>230801001</v>
      </c>
      <c r="M8" s="173"/>
    </row>
    <row r="9" spans="1:20" ht="18" x14ac:dyDescent="0.4">
      <c r="A9" s="133" t="s">
        <v>8</v>
      </c>
      <c r="B9" s="133"/>
      <c r="C9" s="133"/>
      <c r="D9" s="144" t="str">
        <f>'1'!B9</f>
        <v>03</v>
      </c>
      <c r="E9" s="144"/>
      <c r="F9" s="144"/>
      <c r="G9" s="144"/>
      <c r="H9" s="144"/>
      <c r="I9" s="144"/>
      <c r="K9" s="14"/>
      <c r="L9" s="173"/>
      <c r="M9" s="173"/>
    </row>
    <row r="10" spans="1:20" ht="18.75" customHeight="1" x14ac:dyDescent="0.35">
      <c r="A10" s="6"/>
      <c r="D10" s="179" t="s">
        <v>9</v>
      </c>
      <c r="E10" s="179"/>
      <c r="F10" s="179"/>
      <c r="G10" s="179"/>
      <c r="H10" s="179"/>
      <c r="I10" s="179"/>
      <c r="J10" s="7"/>
      <c r="K10" s="14"/>
      <c r="L10" s="173"/>
      <c r="M10" s="173"/>
    </row>
    <row r="11" spans="1:20" ht="33.75" customHeight="1" x14ac:dyDescent="0.4">
      <c r="A11" s="133" t="s">
        <v>10</v>
      </c>
      <c r="B11" s="133"/>
      <c r="C11" s="133"/>
      <c r="D11" s="174" t="str">
        <f>'1'!B11</f>
        <v>департамент образования администрации муниципального образования город Краснодар</v>
      </c>
      <c r="E11" s="174"/>
      <c r="F11" s="174"/>
      <c r="G11" s="174"/>
      <c r="H11" s="174"/>
      <c r="I11" s="174"/>
      <c r="K11" s="29" t="s">
        <v>11</v>
      </c>
      <c r="L11" s="173">
        <f>'1'!D11</f>
        <v>925</v>
      </c>
      <c r="M11" s="173"/>
    </row>
    <row r="12" spans="1:20" ht="18" x14ac:dyDescent="0.4">
      <c r="A12" s="133" t="s">
        <v>12</v>
      </c>
      <c r="B12" s="133"/>
      <c r="C12" s="133"/>
      <c r="D12" s="144" t="str">
        <f>'1'!B12</f>
        <v>муниципальное образование город Краснодар</v>
      </c>
      <c r="E12" s="144"/>
      <c r="F12" s="144"/>
      <c r="G12" s="144"/>
      <c r="H12" s="144"/>
      <c r="I12" s="144"/>
      <c r="K12" s="29" t="s">
        <v>13</v>
      </c>
      <c r="L12" s="173" t="str">
        <f>'1'!D12</f>
        <v>03701000001</v>
      </c>
      <c r="M12" s="173"/>
    </row>
    <row r="13" spans="1:20" ht="18" x14ac:dyDescent="0.35">
      <c r="A13" s="133" t="s">
        <v>14</v>
      </c>
      <c r="B13" s="133"/>
      <c r="C13" s="133"/>
      <c r="D13" s="183"/>
      <c r="E13" s="183"/>
      <c r="F13" s="183"/>
      <c r="G13" s="183"/>
      <c r="H13" s="183"/>
      <c r="I13" s="183"/>
      <c r="K13" s="14"/>
      <c r="L13" s="184"/>
      <c r="M13" s="185"/>
    </row>
    <row r="14" spans="1:20" ht="17.5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13"/>
      <c r="S14" s="13"/>
      <c r="T14" s="13"/>
    </row>
    <row r="15" spans="1:20" ht="15.5" x14ac:dyDescent="0.35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5.5" x14ac:dyDescent="0.35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88.5" customHeight="1" x14ac:dyDescent="0.35">
      <c r="A17" s="159" t="s">
        <v>54</v>
      </c>
      <c r="B17" s="160"/>
      <c r="C17" s="160"/>
      <c r="D17" s="160"/>
      <c r="E17" s="161"/>
      <c r="F17" s="180" t="s">
        <v>27</v>
      </c>
      <c r="G17" s="180" t="s">
        <v>55</v>
      </c>
      <c r="H17" s="180" t="s">
        <v>56</v>
      </c>
      <c r="I17" s="180" t="s">
        <v>371</v>
      </c>
      <c r="J17" s="180" t="s">
        <v>57</v>
      </c>
      <c r="K17" s="159" t="s">
        <v>58</v>
      </c>
      <c r="L17" s="161"/>
      <c r="M17" s="180" t="s">
        <v>59</v>
      </c>
      <c r="N17" s="13"/>
      <c r="O17" s="13"/>
      <c r="P17" s="13"/>
      <c r="Q17" s="13"/>
      <c r="R17" s="13"/>
      <c r="S17" s="13"/>
      <c r="T17" s="13"/>
    </row>
    <row r="18" spans="1:20" ht="31" x14ac:dyDescent="0.35">
      <c r="A18" s="20" t="s">
        <v>37</v>
      </c>
      <c r="B18" s="20" t="s">
        <v>5</v>
      </c>
      <c r="C18" s="37" t="s">
        <v>60</v>
      </c>
      <c r="D18" s="20" t="s">
        <v>61</v>
      </c>
      <c r="E18" s="20" t="s">
        <v>62</v>
      </c>
      <c r="F18" s="181"/>
      <c r="G18" s="181"/>
      <c r="H18" s="181"/>
      <c r="I18" s="181"/>
      <c r="J18" s="181"/>
      <c r="K18" s="20" t="s">
        <v>63</v>
      </c>
      <c r="L18" s="20" t="s">
        <v>64</v>
      </c>
      <c r="M18" s="181"/>
      <c r="N18" s="13"/>
      <c r="O18" s="13"/>
      <c r="P18" s="13"/>
      <c r="Q18" s="13"/>
      <c r="R18" s="13"/>
      <c r="S18" s="13"/>
      <c r="T18" s="13"/>
    </row>
    <row r="19" spans="1:20" ht="15.5" x14ac:dyDescent="0.3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13"/>
      <c r="O19" s="13"/>
      <c r="P19" s="13"/>
      <c r="Q19" s="13"/>
      <c r="R19" s="13"/>
      <c r="S19" s="13"/>
      <c r="T19" s="13"/>
    </row>
    <row r="20" spans="1:20" ht="15.5" x14ac:dyDescent="0.35">
      <c r="A20" s="21"/>
      <c r="B20" s="21"/>
      <c r="C20" s="21"/>
      <c r="D20" s="21"/>
      <c r="E20" s="21"/>
      <c r="F20" s="20">
        <v>1000</v>
      </c>
      <c r="G20" s="21"/>
      <c r="H20" s="21"/>
      <c r="I20" s="21"/>
      <c r="J20" s="21"/>
      <c r="K20" s="21"/>
      <c r="L20" s="21"/>
      <c r="M20" s="21"/>
      <c r="N20" s="13"/>
      <c r="O20" s="13"/>
      <c r="P20" s="13"/>
      <c r="Q20" s="13"/>
      <c r="R20" s="13"/>
      <c r="S20" s="13"/>
      <c r="T20" s="13"/>
    </row>
    <row r="21" spans="1:20" ht="15.5" x14ac:dyDescent="0.35">
      <c r="A21" s="21"/>
      <c r="B21" s="21"/>
      <c r="C21" s="21"/>
      <c r="D21" s="21"/>
      <c r="E21" s="21"/>
      <c r="F21" s="20">
        <v>2000</v>
      </c>
      <c r="G21" s="21"/>
      <c r="H21" s="21"/>
      <c r="I21" s="21"/>
      <c r="J21" s="21"/>
      <c r="K21" s="21"/>
      <c r="L21" s="21"/>
      <c r="M21" s="21"/>
      <c r="N21" s="13"/>
      <c r="O21" s="13"/>
      <c r="P21" s="13"/>
      <c r="Q21" s="13"/>
      <c r="R21" s="13"/>
      <c r="S21" s="13"/>
      <c r="T21" s="13"/>
    </row>
    <row r="22" spans="1:20" ht="15.5" x14ac:dyDescent="0.3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3"/>
      <c r="O22" s="13"/>
      <c r="P22" s="13"/>
      <c r="Q22" s="13"/>
      <c r="R22" s="13"/>
      <c r="S22" s="13"/>
      <c r="T22" s="13"/>
    </row>
    <row r="23" spans="1:20" ht="15.5" x14ac:dyDescent="0.35">
      <c r="A23" s="186" t="s">
        <v>39</v>
      </c>
      <c r="B23" s="186"/>
      <c r="C23" s="186"/>
      <c r="D23" s="186"/>
      <c r="E23" s="187"/>
      <c r="F23" s="20">
        <v>9000</v>
      </c>
      <c r="G23" s="21"/>
      <c r="H23" s="20" t="s">
        <v>40</v>
      </c>
      <c r="I23" s="20" t="s">
        <v>40</v>
      </c>
      <c r="J23" s="21"/>
      <c r="K23" s="21"/>
      <c r="L23" s="21"/>
      <c r="M23" s="21"/>
      <c r="N23" s="13"/>
      <c r="O23" s="13"/>
      <c r="P23" s="13"/>
      <c r="Q23" s="13"/>
      <c r="R23" s="13"/>
      <c r="S23" s="13"/>
      <c r="T23" s="13"/>
    </row>
    <row r="24" spans="1:20" ht="15.5" x14ac:dyDescent="0.35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.5" x14ac:dyDescent="0.35">
      <c r="A25" s="3"/>
      <c r="B25" s="2"/>
      <c r="C25" s="2"/>
      <c r="D25" s="2"/>
      <c r="E25" s="2"/>
    </row>
    <row r="26" spans="1:20" ht="47.25" customHeight="1" x14ac:dyDescent="0.45">
      <c r="A26" s="182">
        <f>'2'!A54</f>
        <v>0</v>
      </c>
      <c r="B26" s="182"/>
      <c r="C26" s="182"/>
      <c r="D26" s="5"/>
      <c r="E26" s="61" t="s">
        <v>439</v>
      </c>
      <c r="F26" s="6"/>
      <c r="G26" s="38"/>
      <c r="H26" s="5"/>
      <c r="I26" s="64" t="s">
        <v>430</v>
      </c>
    </row>
    <row r="27" spans="1:20" ht="31" x14ac:dyDescent="0.45">
      <c r="A27" s="6"/>
      <c r="B27" s="5"/>
      <c r="C27" s="5"/>
      <c r="D27" s="5"/>
      <c r="E27" s="48" t="s">
        <v>20</v>
      </c>
      <c r="F27" s="2"/>
      <c r="G27" s="48" t="s">
        <v>50</v>
      </c>
      <c r="H27" s="52"/>
      <c r="I27" s="48" t="s">
        <v>21</v>
      </c>
      <c r="J27" s="52"/>
    </row>
    <row r="28" spans="1:20" ht="36" x14ac:dyDescent="0.45">
      <c r="A28" s="8" t="str">
        <f>'1'!A40</f>
        <v>Исполнитель</v>
      </c>
      <c r="B28" s="5"/>
      <c r="C28" s="5"/>
      <c r="D28" s="5"/>
      <c r="E28" s="49" t="s">
        <v>437</v>
      </c>
      <c r="F28" s="6"/>
      <c r="G28" s="38" t="s">
        <v>431</v>
      </c>
      <c r="H28" s="5"/>
      <c r="I28" s="64" t="s">
        <v>432</v>
      </c>
    </row>
    <row r="29" spans="1:20" ht="31" x14ac:dyDescent="0.45">
      <c r="A29" s="6"/>
      <c r="B29" s="5"/>
      <c r="C29" s="5"/>
      <c r="D29" s="5"/>
      <c r="E29" s="48" t="s">
        <v>20</v>
      </c>
      <c r="F29" s="2"/>
      <c r="G29" s="48" t="s">
        <v>51</v>
      </c>
      <c r="H29" s="52"/>
      <c r="I29" s="48" t="s">
        <v>23</v>
      </c>
      <c r="J29" s="52"/>
    </row>
    <row r="30" spans="1:20" ht="18.5" x14ac:dyDescent="0.45">
      <c r="A30" s="10"/>
      <c r="B30" s="5"/>
      <c r="C30" s="5"/>
      <c r="D30" s="5"/>
      <c r="E30" s="5"/>
      <c r="F30" s="5"/>
      <c r="G30" s="5"/>
      <c r="H30" s="5"/>
      <c r="I30" s="5"/>
    </row>
    <row r="31" spans="1:20" ht="18" x14ac:dyDescent="0.4">
      <c r="A31" s="10" t="str">
        <f>'1'!A42</f>
        <v>"____"_______________ 20____г.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mergeCells count="34">
    <mergeCell ref="L4:M4"/>
    <mergeCell ref="D8:I8"/>
    <mergeCell ref="K17:L17"/>
    <mergeCell ref="A23:E23"/>
    <mergeCell ref="A1:M1"/>
    <mergeCell ref="A2:M2"/>
    <mergeCell ref="A17:E17"/>
    <mergeCell ref="F17:F18"/>
    <mergeCell ref="G17:G18"/>
    <mergeCell ref="H17:H18"/>
    <mergeCell ref="I17:I18"/>
    <mergeCell ref="J17:J18"/>
    <mergeCell ref="L12:M12"/>
    <mergeCell ref="L13:M13"/>
    <mergeCell ref="A12:C12"/>
    <mergeCell ref="A13:C13"/>
    <mergeCell ref="D12:I12"/>
    <mergeCell ref="M17:M18"/>
    <mergeCell ref="D11:I11"/>
    <mergeCell ref="D9:I9"/>
    <mergeCell ref="A26:C26"/>
    <mergeCell ref="D13:I13"/>
    <mergeCell ref="E5:I5"/>
    <mergeCell ref="L10:M10"/>
    <mergeCell ref="L11:M11"/>
    <mergeCell ref="A8:C8"/>
    <mergeCell ref="A9:C9"/>
    <mergeCell ref="D10:I10"/>
    <mergeCell ref="A11:C11"/>
    <mergeCell ref="L5:M5"/>
    <mergeCell ref="L6:M6"/>
    <mergeCell ref="L7:M7"/>
    <mergeCell ref="L8:M8"/>
    <mergeCell ref="L9:M9"/>
  </mergeCells>
  <hyperlinks>
    <hyperlink ref="A2" location="sub_11111" display="sub_111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1" zoomScale="55" zoomScaleNormal="55" workbookViewId="0">
      <selection activeCell="D27" sqref="D27"/>
    </sheetView>
  </sheetViews>
  <sheetFormatPr defaultRowHeight="14.5" x14ac:dyDescent="0.35"/>
  <cols>
    <col min="1" max="1" width="44" customWidth="1"/>
    <col min="3" max="6" width="13.1796875" customWidth="1"/>
    <col min="7" max="7" width="16.81640625" customWidth="1"/>
    <col min="8" max="14" width="13.1796875" customWidth="1"/>
    <col min="15" max="15" width="16.7265625" customWidth="1"/>
    <col min="16" max="16" width="13.1796875" customWidth="1"/>
    <col min="17" max="17" width="20.1796875" customWidth="1"/>
  </cols>
  <sheetData>
    <row r="1" spans="1:21" ht="34.5" customHeight="1" x14ac:dyDescent="0.4">
      <c r="A1" s="135" t="s">
        <v>524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1"/>
      <c r="S1" s="11"/>
      <c r="T1" s="11"/>
      <c r="U1" s="11"/>
    </row>
    <row r="2" spans="1:21" ht="18" x14ac:dyDescent="0.4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x14ac:dyDescent="0.35">
      <c r="A3" s="6"/>
      <c r="F3" s="6"/>
      <c r="O3" s="14"/>
      <c r="P3" s="184" t="s">
        <v>2</v>
      </c>
      <c r="Q3" s="185"/>
    </row>
    <row r="4" spans="1:21" ht="18.75" customHeight="1" x14ac:dyDescent="0.35">
      <c r="A4" s="6"/>
      <c r="F4" s="134" t="s">
        <v>472</v>
      </c>
      <c r="G4" s="134"/>
      <c r="H4" s="134"/>
      <c r="I4" s="134"/>
      <c r="J4" s="134"/>
      <c r="K4" s="134"/>
      <c r="L4" s="134"/>
      <c r="O4" s="83" t="s">
        <v>3</v>
      </c>
      <c r="P4" s="177">
        <f>'1'!D5</f>
        <v>45292</v>
      </c>
      <c r="Q4" s="173"/>
    </row>
    <row r="5" spans="1:21" ht="36" x14ac:dyDescent="0.35">
      <c r="A5" s="6"/>
      <c r="F5" s="6"/>
      <c r="O5" s="83" t="s">
        <v>4</v>
      </c>
      <c r="P5" s="188" t="str">
        <f>'1'!D6</f>
        <v>033Э8797</v>
      </c>
      <c r="Q5" s="173"/>
    </row>
    <row r="6" spans="1:21" ht="18" x14ac:dyDescent="0.35">
      <c r="A6" s="6"/>
      <c r="F6" s="6"/>
      <c r="O6" s="83" t="s">
        <v>5</v>
      </c>
      <c r="P6" s="173">
        <f>'1'!D7</f>
        <v>2308038770</v>
      </c>
      <c r="Q6" s="173"/>
    </row>
    <row r="7" spans="1:21" ht="51" customHeight="1" x14ac:dyDescent="0.4">
      <c r="A7" s="8" t="s">
        <v>6</v>
      </c>
      <c r="D7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E7" s="174"/>
      <c r="F7" s="174"/>
      <c r="G7" s="174"/>
      <c r="H7" s="174"/>
      <c r="I7" s="174"/>
      <c r="O7" s="83" t="s">
        <v>7</v>
      </c>
      <c r="P7" s="173">
        <f>'1'!D8</f>
        <v>230801001</v>
      </c>
      <c r="Q7" s="173"/>
    </row>
    <row r="8" spans="1:21" ht="18" x14ac:dyDescent="0.4">
      <c r="A8" s="8" t="s">
        <v>8</v>
      </c>
      <c r="D8" s="189" t="str">
        <f>'1'!B9</f>
        <v>03</v>
      </c>
      <c r="E8" s="189"/>
      <c r="F8" s="189"/>
      <c r="G8" s="189"/>
      <c r="H8" s="189"/>
      <c r="I8" s="189"/>
      <c r="O8" s="14"/>
      <c r="P8" s="173"/>
      <c r="Q8" s="173"/>
    </row>
    <row r="9" spans="1:21" ht="18.75" customHeight="1" x14ac:dyDescent="0.35">
      <c r="A9" s="6"/>
      <c r="D9" s="179" t="s">
        <v>9</v>
      </c>
      <c r="E9" s="179"/>
      <c r="F9" s="179"/>
      <c r="G9" s="179"/>
      <c r="H9" s="179"/>
      <c r="I9" s="179"/>
      <c r="J9" s="84"/>
      <c r="O9" s="14"/>
      <c r="P9" s="173"/>
      <c r="Q9" s="173"/>
    </row>
    <row r="10" spans="1:21" ht="36" x14ac:dyDescent="0.4">
      <c r="A10" s="8" t="s">
        <v>10</v>
      </c>
      <c r="D10" s="174" t="str">
        <f>'1'!B11</f>
        <v>департамент образования администрации муниципального образования город Краснодар</v>
      </c>
      <c r="E10" s="174"/>
      <c r="F10" s="174"/>
      <c r="G10" s="174"/>
      <c r="H10" s="174"/>
      <c r="I10" s="174"/>
      <c r="O10" s="83" t="s">
        <v>11</v>
      </c>
      <c r="P10" s="173">
        <f>'1'!D11</f>
        <v>925</v>
      </c>
      <c r="Q10" s="173"/>
    </row>
    <row r="11" spans="1:21" ht="18" x14ac:dyDescent="0.4">
      <c r="A11" s="8" t="s">
        <v>12</v>
      </c>
      <c r="D11" s="144" t="str">
        <f>'1'!B12</f>
        <v>муниципальное образование город Краснодар</v>
      </c>
      <c r="E11" s="144"/>
      <c r="F11" s="144"/>
      <c r="G11" s="144"/>
      <c r="H11" s="144"/>
      <c r="I11" s="144"/>
      <c r="O11" s="83" t="s">
        <v>13</v>
      </c>
      <c r="P11" s="188" t="str">
        <f>'1'!D12</f>
        <v>03701000001</v>
      </c>
      <c r="Q11" s="173"/>
    </row>
    <row r="12" spans="1:21" ht="18" x14ac:dyDescent="0.35">
      <c r="A12" s="8" t="s">
        <v>14</v>
      </c>
      <c r="D12" s="183"/>
      <c r="E12" s="183"/>
      <c r="F12" s="183"/>
      <c r="G12" s="183"/>
      <c r="H12" s="183"/>
      <c r="I12" s="183"/>
      <c r="O12" s="14"/>
      <c r="P12" s="184"/>
      <c r="Q12" s="185"/>
    </row>
    <row r="13" spans="1:21" ht="18" x14ac:dyDescent="0.4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8" x14ac:dyDescent="0.4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80.5" customHeight="1" x14ac:dyDescent="0.4">
      <c r="A15" s="173" t="s">
        <v>66</v>
      </c>
      <c r="B15" s="173" t="s">
        <v>27</v>
      </c>
      <c r="C15" s="173" t="s">
        <v>67</v>
      </c>
      <c r="D15" s="173"/>
      <c r="E15" s="173" t="s">
        <v>68</v>
      </c>
      <c r="F15" s="173"/>
      <c r="G15" s="173"/>
      <c r="H15" s="173" t="s">
        <v>69</v>
      </c>
      <c r="I15" s="173"/>
      <c r="J15" s="173"/>
      <c r="K15" s="173"/>
      <c r="L15" s="173"/>
      <c r="M15" s="173"/>
      <c r="N15" s="173" t="s">
        <v>70</v>
      </c>
      <c r="O15" s="173"/>
      <c r="P15" s="173" t="s">
        <v>71</v>
      </c>
      <c r="Q15" s="173" t="s">
        <v>72</v>
      </c>
      <c r="R15" s="11"/>
      <c r="S15" s="11"/>
      <c r="T15" s="11"/>
      <c r="U15" s="11"/>
    </row>
    <row r="16" spans="1:21" ht="18" x14ac:dyDescent="0.4">
      <c r="A16" s="173"/>
      <c r="B16" s="173"/>
      <c r="C16" s="173" t="s">
        <v>33</v>
      </c>
      <c r="D16" s="173" t="s">
        <v>73</v>
      </c>
      <c r="E16" s="173" t="s">
        <v>74</v>
      </c>
      <c r="F16" s="173"/>
      <c r="G16" s="173" t="s">
        <v>75</v>
      </c>
      <c r="H16" s="173" t="s">
        <v>33</v>
      </c>
      <c r="I16" s="173" t="s">
        <v>73</v>
      </c>
      <c r="J16" s="173" t="s">
        <v>76</v>
      </c>
      <c r="K16" s="173"/>
      <c r="L16" s="173"/>
      <c r="M16" s="173"/>
      <c r="N16" s="173" t="s">
        <v>77</v>
      </c>
      <c r="O16" s="82" t="s">
        <v>78</v>
      </c>
      <c r="P16" s="173"/>
      <c r="Q16" s="173"/>
      <c r="R16" s="11"/>
      <c r="S16" s="11"/>
      <c r="T16" s="11"/>
      <c r="U16" s="11"/>
    </row>
    <row r="17" spans="1:21" ht="18" x14ac:dyDescent="0.4">
      <c r="A17" s="173"/>
      <c r="B17" s="173"/>
      <c r="C17" s="173"/>
      <c r="D17" s="173"/>
      <c r="E17" s="82" t="s">
        <v>78</v>
      </c>
      <c r="F17" s="82" t="s">
        <v>78</v>
      </c>
      <c r="G17" s="173"/>
      <c r="H17" s="173"/>
      <c r="I17" s="173"/>
      <c r="J17" s="82" t="s">
        <v>82</v>
      </c>
      <c r="K17" s="82" t="s">
        <v>84</v>
      </c>
      <c r="L17" s="173" t="s">
        <v>85</v>
      </c>
      <c r="M17" s="82" t="s">
        <v>86</v>
      </c>
      <c r="N17" s="173"/>
      <c r="O17" s="82" t="s">
        <v>79</v>
      </c>
      <c r="P17" s="173"/>
      <c r="Q17" s="173"/>
      <c r="R17" s="11"/>
      <c r="S17" s="11"/>
      <c r="T17" s="11"/>
      <c r="U17" s="11"/>
    </row>
    <row r="18" spans="1:21" ht="72" x14ac:dyDescent="0.4">
      <c r="A18" s="173"/>
      <c r="B18" s="173"/>
      <c r="C18" s="173"/>
      <c r="D18" s="173"/>
      <c r="E18" s="82" t="s">
        <v>80</v>
      </c>
      <c r="F18" s="82" t="s">
        <v>81</v>
      </c>
      <c r="G18" s="173"/>
      <c r="H18" s="173"/>
      <c r="I18" s="173"/>
      <c r="J18" s="82" t="s">
        <v>83</v>
      </c>
      <c r="K18" s="82" t="s">
        <v>83</v>
      </c>
      <c r="L18" s="173"/>
      <c r="M18" s="82" t="s">
        <v>83</v>
      </c>
      <c r="N18" s="173"/>
      <c r="O18" s="82"/>
      <c r="P18" s="173"/>
      <c r="Q18" s="173"/>
      <c r="R18" s="11"/>
      <c r="S18" s="11"/>
      <c r="T18" s="11"/>
      <c r="U18" s="11"/>
    </row>
    <row r="19" spans="1:21" ht="18" x14ac:dyDescent="0.4">
      <c r="A19" s="82">
        <v>1</v>
      </c>
      <c r="B19" s="82">
        <v>2</v>
      </c>
      <c r="C19" s="82">
        <v>3</v>
      </c>
      <c r="D19" s="82">
        <v>4</v>
      </c>
      <c r="E19" s="82">
        <v>5</v>
      </c>
      <c r="F19" s="82">
        <v>6</v>
      </c>
      <c r="G19" s="82">
        <v>7</v>
      </c>
      <c r="H19" s="82">
        <v>8</v>
      </c>
      <c r="I19" s="82">
        <v>9</v>
      </c>
      <c r="J19" s="82">
        <v>10</v>
      </c>
      <c r="K19" s="82">
        <v>11</v>
      </c>
      <c r="L19" s="82">
        <v>12</v>
      </c>
      <c r="M19" s="82">
        <v>13</v>
      </c>
      <c r="N19" s="82">
        <v>14</v>
      </c>
      <c r="O19" s="82">
        <v>15</v>
      </c>
      <c r="P19" s="82">
        <v>16</v>
      </c>
      <c r="Q19" s="82">
        <v>17</v>
      </c>
      <c r="R19" s="11"/>
      <c r="S19" s="11"/>
      <c r="T19" s="11"/>
      <c r="U19" s="11"/>
    </row>
    <row r="20" spans="1:21" ht="18" x14ac:dyDescent="0.4">
      <c r="A20" s="88" t="s">
        <v>87</v>
      </c>
      <c r="B20" s="82">
        <v>1000</v>
      </c>
      <c r="C20" s="74"/>
      <c r="D20" s="74"/>
      <c r="E20" s="74"/>
      <c r="F20" s="7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11"/>
      <c r="S20" s="11"/>
      <c r="T20" s="11"/>
      <c r="U20" s="11"/>
    </row>
    <row r="21" spans="1:21" ht="36" x14ac:dyDescent="0.4">
      <c r="A21" s="88" t="s">
        <v>88</v>
      </c>
      <c r="B21" s="82">
        <v>2000</v>
      </c>
      <c r="C21" s="74"/>
      <c r="D21" s="74"/>
      <c r="E21" s="74"/>
      <c r="F21" s="7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11"/>
      <c r="S21" s="11"/>
      <c r="T21" s="11"/>
      <c r="U21" s="11"/>
    </row>
    <row r="22" spans="1:21" ht="18" x14ac:dyDescent="0.4">
      <c r="A22" s="88" t="s">
        <v>89</v>
      </c>
      <c r="B22" s="82">
        <v>3000</v>
      </c>
      <c r="C22" s="74"/>
      <c r="D22" s="74"/>
      <c r="E22" s="74"/>
      <c r="F22" s="7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11"/>
      <c r="S22" s="11"/>
      <c r="T22" s="11"/>
      <c r="U22" s="11"/>
    </row>
    <row r="23" spans="1:21" ht="18" x14ac:dyDescent="0.4">
      <c r="A23" s="88" t="s">
        <v>90</v>
      </c>
      <c r="B23" s="85"/>
      <c r="C23" s="74"/>
      <c r="D23" s="74"/>
      <c r="E23" s="74"/>
      <c r="F23" s="7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11"/>
      <c r="S23" s="11"/>
      <c r="T23" s="11"/>
      <c r="U23" s="11"/>
    </row>
    <row r="24" spans="1:21" ht="36" x14ac:dyDescent="0.4">
      <c r="A24" s="88" t="s">
        <v>91</v>
      </c>
      <c r="B24" s="82">
        <v>3100</v>
      </c>
      <c r="C24" s="74"/>
      <c r="D24" s="74"/>
      <c r="E24" s="74"/>
      <c r="F24" s="74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11"/>
      <c r="S24" s="11"/>
      <c r="T24" s="11"/>
      <c r="U24" s="11"/>
    </row>
    <row r="25" spans="1:21" ht="36" x14ac:dyDescent="0.4">
      <c r="A25" s="88" t="s">
        <v>92</v>
      </c>
      <c r="B25" s="82">
        <v>3200</v>
      </c>
      <c r="C25" s="74">
        <v>22414.76</v>
      </c>
      <c r="D25" s="74">
        <v>22414.76</v>
      </c>
      <c r="E25" s="74">
        <v>26817</v>
      </c>
      <c r="F25" s="74">
        <v>26817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11"/>
      <c r="S25" s="11"/>
      <c r="T25" s="11"/>
      <c r="U25" s="11"/>
    </row>
    <row r="26" spans="1:21" ht="54" x14ac:dyDescent="0.4">
      <c r="A26" s="88" t="s">
        <v>93</v>
      </c>
      <c r="B26" s="82">
        <v>3300</v>
      </c>
      <c r="C26" s="74">
        <v>45068</v>
      </c>
      <c r="D26" s="74">
        <v>45068</v>
      </c>
      <c r="E26" s="74">
        <v>43961</v>
      </c>
      <c r="F26" s="74">
        <v>43961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11"/>
      <c r="S26" s="11"/>
      <c r="T26" s="11"/>
      <c r="U26" s="11"/>
    </row>
    <row r="27" spans="1:21" ht="36" x14ac:dyDescent="0.4">
      <c r="A27" s="88" t="s">
        <v>94</v>
      </c>
      <c r="B27" s="82">
        <v>3400</v>
      </c>
      <c r="C27" s="74"/>
      <c r="D27" s="74"/>
      <c r="E27" s="74"/>
      <c r="F27" s="74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11"/>
      <c r="S27" s="11"/>
      <c r="T27" s="11"/>
      <c r="U27" s="11"/>
    </row>
    <row r="28" spans="1:21" ht="18" x14ac:dyDescent="0.4">
      <c r="A28" s="88" t="s">
        <v>95</v>
      </c>
      <c r="B28" s="85"/>
      <c r="C28" s="74"/>
      <c r="D28" s="74"/>
      <c r="E28" s="74"/>
      <c r="F28" s="7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11"/>
      <c r="S28" s="11"/>
      <c r="T28" s="11"/>
      <c r="U28" s="11"/>
    </row>
    <row r="29" spans="1:21" ht="54" x14ac:dyDescent="0.4">
      <c r="A29" s="88" t="s">
        <v>96</v>
      </c>
      <c r="B29" s="82">
        <v>3410</v>
      </c>
      <c r="C29" s="74"/>
      <c r="D29" s="74"/>
      <c r="E29" s="74"/>
      <c r="F29" s="74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1"/>
      <c r="S29" s="11"/>
      <c r="T29" s="11"/>
      <c r="U29" s="11"/>
    </row>
    <row r="30" spans="1:21" ht="54" x14ac:dyDescent="0.4">
      <c r="A30" s="88" t="s">
        <v>97</v>
      </c>
      <c r="B30" s="82">
        <v>3420</v>
      </c>
      <c r="C30" s="74"/>
      <c r="D30" s="74"/>
      <c r="E30" s="74"/>
      <c r="F30" s="7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11"/>
      <c r="S30" s="11"/>
      <c r="T30" s="11"/>
      <c r="U30" s="11"/>
    </row>
    <row r="31" spans="1:21" ht="54" x14ac:dyDescent="0.4">
      <c r="A31" s="88" t="s">
        <v>98</v>
      </c>
      <c r="B31" s="82">
        <v>3430</v>
      </c>
      <c r="C31" s="74"/>
      <c r="D31" s="74"/>
      <c r="E31" s="74"/>
      <c r="F31" s="7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11"/>
      <c r="S31" s="11"/>
      <c r="T31" s="11"/>
      <c r="U31" s="11"/>
    </row>
    <row r="32" spans="1:21" ht="18" x14ac:dyDescent="0.4">
      <c r="A32" s="88" t="s">
        <v>99</v>
      </c>
      <c r="B32" s="82">
        <v>4000</v>
      </c>
      <c r="C32" s="74">
        <v>300710.23</v>
      </c>
      <c r="D32" s="74">
        <v>300710.23</v>
      </c>
      <c r="E32" s="74">
        <v>201887.73</v>
      </c>
      <c r="F32" s="74">
        <v>201887.73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1"/>
      <c r="S32" s="11"/>
      <c r="T32" s="11"/>
      <c r="U32" s="11"/>
    </row>
    <row r="33" spans="1:21" ht="18" x14ac:dyDescent="0.4">
      <c r="A33" s="88" t="s">
        <v>95</v>
      </c>
      <c r="B33" s="85"/>
      <c r="C33" s="74"/>
      <c r="D33" s="74"/>
      <c r="E33" s="74"/>
      <c r="F33" s="7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11"/>
      <c r="S33" s="11"/>
      <c r="T33" s="11"/>
      <c r="U33" s="11"/>
    </row>
    <row r="34" spans="1:21" ht="18" x14ac:dyDescent="0.4">
      <c r="A34" s="88" t="s">
        <v>100</v>
      </c>
      <c r="B34" s="82">
        <v>4100</v>
      </c>
      <c r="C34" s="74"/>
      <c r="D34" s="74"/>
      <c r="E34" s="74"/>
      <c r="F34" s="7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11"/>
      <c r="S34" s="11"/>
      <c r="T34" s="11"/>
      <c r="U34" s="11"/>
    </row>
    <row r="35" spans="1:21" ht="18" x14ac:dyDescent="0.4">
      <c r="A35" s="88" t="s">
        <v>101</v>
      </c>
      <c r="B35" s="82">
        <v>5000</v>
      </c>
      <c r="C35" s="74"/>
      <c r="D35" s="74"/>
      <c r="E35" s="74"/>
      <c r="F35" s="7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1"/>
      <c r="S35" s="11"/>
      <c r="T35" s="11"/>
      <c r="U35" s="11"/>
    </row>
    <row r="36" spans="1:21" ht="18" x14ac:dyDescent="0.4">
      <c r="A36" s="88" t="s">
        <v>95</v>
      </c>
      <c r="B36" s="173">
        <v>5100</v>
      </c>
      <c r="C36" s="191"/>
      <c r="D36" s="191"/>
      <c r="E36" s="191"/>
      <c r="F36" s="191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1"/>
      <c r="S36" s="11"/>
      <c r="T36" s="11"/>
      <c r="U36" s="11"/>
    </row>
    <row r="37" spans="1:21" ht="36" x14ac:dyDescent="0.4">
      <c r="A37" s="88" t="s">
        <v>102</v>
      </c>
      <c r="B37" s="173"/>
      <c r="C37" s="191"/>
      <c r="D37" s="191"/>
      <c r="E37" s="191"/>
      <c r="F37" s="191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1"/>
      <c r="S37" s="11"/>
      <c r="T37" s="11"/>
      <c r="U37" s="11"/>
    </row>
    <row r="38" spans="1:21" ht="18" x14ac:dyDescent="0.4">
      <c r="A38" s="83" t="s">
        <v>39</v>
      </c>
      <c r="B38" s="82">
        <v>9000</v>
      </c>
      <c r="C38" s="74">
        <f>C32+C26+C25</f>
        <v>368192.99</v>
      </c>
      <c r="D38" s="74" t="s">
        <v>40</v>
      </c>
      <c r="E38" s="74">
        <f>E32+E26+E25</f>
        <v>272665.73</v>
      </c>
      <c r="F38" s="74">
        <f>F32+F26+F25</f>
        <v>272665.73</v>
      </c>
      <c r="G38" s="85"/>
      <c r="H38" s="82" t="s">
        <v>40</v>
      </c>
      <c r="I38" s="85"/>
      <c r="J38" s="85"/>
      <c r="K38" s="85"/>
      <c r="L38" s="85"/>
      <c r="M38" s="85"/>
      <c r="N38" s="85"/>
      <c r="O38" s="85"/>
      <c r="P38" s="85"/>
      <c r="Q38" s="85"/>
      <c r="R38" s="11"/>
      <c r="S38" s="11"/>
      <c r="T38" s="11"/>
      <c r="U38" s="11"/>
    </row>
    <row r="39" spans="1:21" ht="18" x14ac:dyDescent="0.4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.5" x14ac:dyDescent="0.45">
      <c r="A40" s="8"/>
      <c r="B40" s="6"/>
      <c r="C40" s="6"/>
      <c r="D40" s="6"/>
      <c r="E40" s="6"/>
      <c r="F40" s="5"/>
      <c r="G40" s="5"/>
      <c r="H40" s="5"/>
      <c r="I40" s="5"/>
      <c r="J40" s="5"/>
    </row>
    <row r="41" spans="1:21" ht="36" x14ac:dyDescent="0.45">
      <c r="A41" s="8" t="str">
        <f>'1'!A38</f>
        <v>Руководитель (уполномоченное лицо) Учреждения</v>
      </c>
      <c r="B41" s="5"/>
      <c r="C41" s="5"/>
      <c r="D41" s="72"/>
      <c r="E41" s="86" t="s">
        <v>439</v>
      </c>
      <c r="F41" s="84"/>
      <c r="G41" s="86"/>
      <c r="H41" s="72"/>
      <c r="I41" s="146" t="s">
        <v>430</v>
      </c>
      <c r="J41" s="146"/>
    </row>
    <row r="42" spans="1:21" ht="31.75" customHeight="1" x14ac:dyDescent="0.45">
      <c r="A42" s="6"/>
      <c r="B42" s="5"/>
      <c r="C42" s="5"/>
      <c r="D42" s="72"/>
      <c r="E42" s="87" t="s">
        <v>20</v>
      </c>
      <c r="F42" s="87"/>
      <c r="G42" s="87" t="s">
        <v>50</v>
      </c>
      <c r="H42" s="75"/>
      <c r="I42" s="172" t="s">
        <v>21</v>
      </c>
      <c r="J42" s="172"/>
    </row>
    <row r="43" spans="1:21" ht="36" customHeight="1" x14ac:dyDescent="0.45">
      <c r="A43" s="8" t="str">
        <f>'1'!A40</f>
        <v>Исполнитель</v>
      </c>
      <c r="B43" s="5"/>
      <c r="C43" s="5"/>
      <c r="D43" s="72"/>
      <c r="E43" s="86" t="s">
        <v>437</v>
      </c>
      <c r="F43" s="84"/>
      <c r="G43" s="86" t="s">
        <v>431</v>
      </c>
      <c r="H43" s="72"/>
      <c r="I43" s="146" t="s">
        <v>432</v>
      </c>
      <c r="J43" s="146"/>
    </row>
    <row r="44" spans="1:21" ht="31" x14ac:dyDescent="0.45">
      <c r="A44" s="6"/>
      <c r="B44" s="5"/>
      <c r="C44" s="5"/>
      <c r="D44" s="72"/>
      <c r="E44" s="87" t="s">
        <v>20</v>
      </c>
      <c r="F44" s="87"/>
      <c r="G44" s="87" t="s">
        <v>51</v>
      </c>
      <c r="H44" s="75"/>
      <c r="I44" s="172" t="s">
        <v>23</v>
      </c>
      <c r="J44" s="172"/>
    </row>
    <row r="45" spans="1:21" ht="18.5" x14ac:dyDescent="0.45">
      <c r="A45" s="10"/>
      <c r="B45" s="5"/>
      <c r="C45" s="5"/>
      <c r="D45" s="72"/>
      <c r="E45" s="72"/>
      <c r="F45" s="72"/>
      <c r="G45" s="72"/>
      <c r="H45" s="72"/>
      <c r="I45" s="72"/>
      <c r="J45" s="72"/>
    </row>
    <row r="46" spans="1:21" ht="18" x14ac:dyDescent="0.4">
      <c r="A46" s="10" t="str">
        <f>'1'!A42</f>
        <v>"____"_______________ 20____г.</v>
      </c>
      <c r="B46" s="11"/>
      <c r="C46" s="11"/>
      <c r="D46" s="71"/>
      <c r="E46" s="71"/>
      <c r="F46" s="71"/>
      <c r="G46" s="71"/>
      <c r="H46" s="71"/>
      <c r="I46" s="71"/>
      <c r="J46" s="71"/>
      <c r="K46" s="11"/>
      <c r="L46" s="11"/>
      <c r="M46" s="11"/>
      <c r="N46" s="11"/>
      <c r="O46" s="11"/>
      <c r="P46" s="11"/>
      <c r="Q46" s="11"/>
      <c r="R46" s="11"/>
      <c r="S46" s="11"/>
    </row>
    <row r="47" spans="1:21" ht="18" x14ac:dyDescent="0.4">
      <c r="A47" s="11"/>
      <c r="B47" s="11"/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x14ac:dyDescent="0.4">
      <c r="A48" s="11"/>
      <c r="B48" s="11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mergeCells count="55">
    <mergeCell ref="I43:J43"/>
    <mergeCell ref="I44:J44"/>
    <mergeCell ref="N36:N37"/>
    <mergeCell ref="O36:O37"/>
    <mergeCell ref="P36:P37"/>
    <mergeCell ref="I41:J41"/>
    <mergeCell ref="I42:J42"/>
    <mergeCell ref="H36:H37"/>
    <mergeCell ref="I36:I37"/>
    <mergeCell ref="J36:J37"/>
    <mergeCell ref="B36:B37"/>
    <mergeCell ref="C36:C37"/>
    <mergeCell ref="D36:D37"/>
    <mergeCell ref="E36:E37"/>
    <mergeCell ref="F36:F37"/>
    <mergeCell ref="G36:G37"/>
    <mergeCell ref="H16:H18"/>
    <mergeCell ref="I16:I18"/>
    <mergeCell ref="J16:M16"/>
    <mergeCell ref="N16:N18"/>
    <mergeCell ref="N15:O15"/>
    <mergeCell ref="Q36:Q37"/>
    <mergeCell ref="K36:K37"/>
    <mergeCell ref="L36:L37"/>
    <mergeCell ref="M36:M37"/>
    <mergeCell ref="A15:A18"/>
    <mergeCell ref="B15:B18"/>
    <mergeCell ref="C15:D15"/>
    <mergeCell ref="E15:G15"/>
    <mergeCell ref="H15:M15"/>
    <mergeCell ref="L17:L18"/>
    <mergeCell ref="P15:P18"/>
    <mergeCell ref="Q15:Q18"/>
    <mergeCell ref="C16:C18"/>
    <mergeCell ref="D16:D18"/>
    <mergeCell ref="E16:F16"/>
    <mergeCell ref="G16:G18"/>
    <mergeCell ref="D10:I10"/>
    <mergeCell ref="P10:Q10"/>
    <mergeCell ref="D11:I11"/>
    <mergeCell ref="P11:Q11"/>
    <mergeCell ref="D12:I12"/>
    <mergeCell ref="P12:Q12"/>
    <mergeCell ref="D7:I7"/>
    <mergeCell ref="P7:Q7"/>
    <mergeCell ref="D8:I8"/>
    <mergeCell ref="P8:Q8"/>
    <mergeCell ref="D9:I9"/>
    <mergeCell ref="P9:Q9"/>
    <mergeCell ref="P6:Q6"/>
    <mergeCell ref="A1:Q1"/>
    <mergeCell ref="P3:Q3"/>
    <mergeCell ref="F4:L4"/>
    <mergeCell ref="P4:Q4"/>
    <mergeCell ref="P5:Q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55" zoomScaleNormal="55" workbookViewId="0">
      <selection activeCell="I16" sqref="I16:I18"/>
    </sheetView>
  </sheetViews>
  <sheetFormatPr defaultRowHeight="14.5" x14ac:dyDescent="0.35"/>
  <cols>
    <col min="1" max="1" width="44" customWidth="1"/>
    <col min="3" max="6" width="13.1796875" customWidth="1"/>
    <col min="7" max="7" width="16.81640625" customWidth="1"/>
    <col min="8" max="14" width="13.1796875" customWidth="1"/>
    <col min="15" max="15" width="16.7265625" customWidth="1"/>
    <col min="16" max="16" width="13.1796875" customWidth="1"/>
    <col min="17" max="17" width="20.1796875" customWidth="1"/>
  </cols>
  <sheetData>
    <row r="1" spans="1:21" ht="18" x14ac:dyDescent="0.4">
      <c r="A1" s="176" t="s">
        <v>103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1"/>
      <c r="S1" s="11"/>
      <c r="T1" s="11"/>
      <c r="U1" s="11"/>
    </row>
    <row r="2" spans="1:21" ht="18" x14ac:dyDescent="0.4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x14ac:dyDescent="0.35">
      <c r="A3" s="6"/>
      <c r="F3" s="6"/>
      <c r="O3" s="14"/>
      <c r="P3" s="184" t="s">
        <v>2</v>
      </c>
      <c r="Q3" s="185"/>
    </row>
    <row r="4" spans="1:21" ht="18.75" customHeight="1" x14ac:dyDescent="0.35">
      <c r="A4" s="6"/>
      <c r="F4" s="134" t="s">
        <v>472</v>
      </c>
      <c r="G4" s="134"/>
      <c r="H4" s="134"/>
      <c r="I4" s="134"/>
      <c r="J4" s="134"/>
      <c r="K4" s="134"/>
      <c r="L4" s="134"/>
      <c r="O4" s="15" t="s">
        <v>3</v>
      </c>
      <c r="P4" s="177">
        <f>'1'!D5</f>
        <v>45292</v>
      </c>
      <c r="Q4" s="173"/>
    </row>
    <row r="5" spans="1:21" ht="36" x14ac:dyDescent="0.35">
      <c r="A5" s="6"/>
      <c r="F5" s="6"/>
      <c r="O5" s="15" t="s">
        <v>4</v>
      </c>
      <c r="P5" s="188" t="str">
        <f>'1'!D6</f>
        <v>033Э8797</v>
      </c>
      <c r="Q5" s="173"/>
    </row>
    <row r="6" spans="1:21" ht="18" x14ac:dyDescent="0.35">
      <c r="A6" s="6"/>
      <c r="F6" s="6"/>
      <c r="O6" s="15" t="s">
        <v>5</v>
      </c>
      <c r="P6" s="173">
        <f>'1'!D7</f>
        <v>2308038770</v>
      </c>
      <c r="Q6" s="173"/>
    </row>
    <row r="7" spans="1:21" ht="51" customHeight="1" x14ac:dyDescent="0.4">
      <c r="A7" s="8" t="s">
        <v>6</v>
      </c>
      <c r="D7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E7" s="174"/>
      <c r="F7" s="174"/>
      <c r="G7" s="174"/>
      <c r="H7" s="174"/>
      <c r="I7" s="174"/>
      <c r="O7" s="15" t="s">
        <v>7</v>
      </c>
      <c r="P7" s="173">
        <f>'1'!D8</f>
        <v>230801001</v>
      </c>
      <c r="Q7" s="173"/>
    </row>
    <row r="8" spans="1:21" ht="18" x14ac:dyDescent="0.4">
      <c r="A8" s="8" t="s">
        <v>8</v>
      </c>
      <c r="D8" s="189" t="str">
        <f>'1'!B9</f>
        <v>03</v>
      </c>
      <c r="E8" s="189"/>
      <c r="F8" s="189"/>
      <c r="G8" s="189"/>
      <c r="H8" s="189"/>
      <c r="I8" s="189"/>
      <c r="O8" s="14"/>
      <c r="P8" s="173"/>
      <c r="Q8" s="173"/>
    </row>
    <row r="9" spans="1:21" ht="18.75" customHeight="1" x14ac:dyDescent="0.35">
      <c r="A9" s="6"/>
      <c r="D9" s="179" t="s">
        <v>9</v>
      </c>
      <c r="E9" s="179"/>
      <c r="F9" s="179"/>
      <c r="G9" s="179"/>
      <c r="H9" s="179"/>
      <c r="I9" s="179"/>
      <c r="J9" s="7"/>
      <c r="O9" s="14"/>
      <c r="P9" s="173"/>
      <c r="Q9" s="173"/>
    </row>
    <row r="10" spans="1:21" ht="36" x14ac:dyDescent="0.4">
      <c r="A10" s="8" t="s">
        <v>10</v>
      </c>
      <c r="D10" s="174" t="str">
        <f>'1'!B11</f>
        <v>департамент образования администрации муниципального образования город Краснодар</v>
      </c>
      <c r="E10" s="174"/>
      <c r="F10" s="174"/>
      <c r="G10" s="174"/>
      <c r="H10" s="174"/>
      <c r="I10" s="174"/>
      <c r="O10" s="29" t="s">
        <v>11</v>
      </c>
      <c r="P10" s="173">
        <f>'1'!D11</f>
        <v>925</v>
      </c>
      <c r="Q10" s="173"/>
    </row>
    <row r="11" spans="1:21" ht="18" x14ac:dyDescent="0.4">
      <c r="A11" s="8" t="s">
        <v>12</v>
      </c>
      <c r="D11" s="144" t="str">
        <f>'1'!B12</f>
        <v>муниципальное образование город Краснодар</v>
      </c>
      <c r="E11" s="144"/>
      <c r="F11" s="144"/>
      <c r="G11" s="144"/>
      <c r="H11" s="144"/>
      <c r="I11" s="144"/>
      <c r="O11" s="29" t="s">
        <v>13</v>
      </c>
      <c r="P11" s="188" t="str">
        <f>'1'!D12</f>
        <v>03701000001</v>
      </c>
      <c r="Q11" s="173"/>
    </row>
    <row r="12" spans="1:21" ht="18" x14ac:dyDescent="0.35">
      <c r="A12" s="8" t="s">
        <v>14</v>
      </c>
      <c r="D12" s="183"/>
      <c r="E12" s="183"/>
      <c r="F12" s="183"/>
      <c r="G12" s="183"/>
      <c r="H12" s="183"/>
      <c r="I12" s="183"/>
      <c r="O12" s="14"/>
      <c r="P12" s="184"/>
      <c r="Q12" s="185"/>
    </row>
    <row r="13" spans="1:21" ht="18" x14ac:dyDescent="0.4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8" x14ac:dyDescent="0.4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80.5" customHeight="1" x14ac:dyDescent="0.4">
      <c r="A15" s="173" t="s">
        <v>66</v>
      </c>
      <c r="B15" s="173" t="s">
        <v>27</v>
      </c>
      <c r="C15" s="173" t="s">
        <v>67</v>
      </c>
      <c r="D15" s="173"/>
      <c r="E15" s="173" t="s">
        <v>68</v>
      </c>
      <c r="F15" s="173"/>
      <c r="G15" s="173"/>
      <c r="H15" s="173" t="s">
        <v>69</v>
      </c>
      <c r="I15" s="173"/>
      <c r="J15" s="173"/>
      <c r="K15" s="173"/>
      <c r="L15" s="173"/>
      <c r="M15" s="173"/>
      <c r="N15" s="173" t="s">
        <v>70</v>
      </c>
      <c r="O15" s="173"/>
      <c r="P15" s="173" t="s">
        <v>71</v>
      </c>
      <c r="Q15" s="173" t="s">
        <v>72</v>
      </c>
      <c r="R15" s="11"/>
      <c r="S15" s="11"/>
      <c r="T15" s="11"/>
      <c r="U15" s="11"/>
    </row>
    <row r="16" spans="1:21" ht="18" x14ac:dyDescent="0.4">
      <c r="A16" s="173"/>
      <c r="B16" s="173"/>
      <c r="C16" s="173" t="s">
        <v>33</v>
      </c>
      <c r="D16" s="173" t="s">
        <v>73</v>
      </c>
      <c r="E16" s="173" t="s">
        <v>74</v>
      </c>
      <c r="F16" s="173"/>
      <c r="G16" s="173" t="s">
        <v>75</v>
      </c>
      <c r="H16" s="173" t="s">
        <v>33</v>
      </c>
      <c r="I16" s="173" t="s">
        <v>73</v>
      </c>
      <c r="J16" s="173" t="s">
        <v>76</v>
      </c>
      <c r="K16" s="173"/>
      <c r="L16" s="173"/>
      <c r="M16" s="173"/>
      <c r="N16" s="173" t="s">
        <v>77</v>
      </c>
      <c r="O16" s="28" t="s">
        <v>78</v>
      </c>
      <c r="P16" s="173"/>
      <c r="Q16" s="173"/>
      <c r="R16" s="11"/>
      <c r="S16" s="11"/>
      <c r="T16" s="11"/>
      <c r="U16" s="11"/>
    </row>
    <row r="17" spans="1:21" ht="18" x14ac:dyDescent="0.4">
      <c r="A17" s="173"/>
      <c r="B17" s="173"/>
      <c r="C17" s="173"/>
      <c r="D17" s="173"/>
      <c r="E17" s="28" t="s">
        <v>78</v>
      </c>
      <c r="F17" s="28" t="s">
        <v>78</v>
      </c>
      <c r="G17" s="173"/>
      <c r="H17" s="173"/>
      <c r="I17" s="173"/>
      <c r="J17" s="28" t="s">
        <v>82</v>
      </c>
      <c r="K17" s="28" t="s">
        <v>84</v>
      </c>
      <c r="L17" s="173" t="s">
        <v>85</v>
      </c>
      <c r="M17" s="28" t="s">
        <v>86</v>
      </c>
      <c r="N17" s="173"/>
      <c r="O17" s="28" t="s">
        <v>79</v>
      </c>
      <c r="P17" s="173"/>
      <c r="Q17" s="173"/>
      <c r="R17" s="11"/>
      <c r="S17" s="11"/>
      <c r="T17" s="11"/>
      <c r="U17" s="11"/>
    </row>
    <row r="18" spans="1:21" ht="72" x14ac:dyDescent="0.4">
      <c r="A18" s="173"/>
      <c r="B18" s="173"/>
      <c r="C18" s="173"/>
      <c r="D18" s="173"/>
      <c r="E18" s="28" t="s">
        <v>80</v>
      </c>
      <c r="F18" s="28" t="s">
        <v>81</v>
      </c>
      <c r="G18" s="173"/>
      <c r="H18" s="173"/>
      <c r="I18" s="173"/>
      <c r="J18" s="28" t="s">
        <v>83</v>
      </c>
      <c r="K18" s="28" t="s">
        <v>83</v>
      </c>
      <c r="L18" s="173"/>
      <c r="M18" s="28" t="s">
        <v>83</v>
      </c>
      <c r="N18" s="173"/>
      <c r="O18" s="28"/>
      <c r="P18" s="173"/>
      <c r="Q18" s="173"/>
      <c r="R18" s="11"/>
      <c r="S18" s="11"/>
      <c r="T18" s="11"/>
      <c r="U18" s="11"/>
    </row>
    <row r="19" spans="1:21" ht="18" x14ac:dyDescent="0.4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11"/>
      <c r="S19" s="11"/>
      <c r="T19" s="11"/>
      <c r="U19" s="11"/>
    </row>
    <row r="20" spans="1:21" ht="18" x14ac:dyDescent="0.4">
      <c r="A20" s="23" t="s">
        <v>87</v>
      </c>
      <c r="B20" s="18">
        <v>1000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1"/>
      <c r="S20" s="11"/>
      <c r="T20" s="11"/>
      <c r="U20" s="11"/>
    </row>
    <row r="21" spans="1:21" ht="36" x14ac:dyDescent="0.4">
      <c r="A21" s="23" t="s">
        <v>88</v>
      </c>
      <c r="B21" s="18">
        <v>2000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1"/>
      <c r="S21" s="11"/>
      <c r="T21" s="11"/>
      <c r="U21" s="11"/>
    </row>
    <row r="22" spans="1:21" ht="18" x14ac:dyDescent="0.4">
      <c r="A22" s="23" t="s">
        <v>89</v>
      </c>
      <c r="B22" s="18">
        <v>3000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1"/>
      <c r="S22" s="11"/>
      <c r="T22" s="11"/>
      <c r="U22" s="11"/>
    </row>
    <row r="23" spans="1:21" ht="18" x14ac:dyDescent="0.4">
      <c r="A23" s="23" t="s">
        <v>90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1"/>
      <c r="S23" s="11"/>
      <c r="T23" s="11"/>
      <c r="U23" s="11"/>
    </row>
    <row r="24" spans="1:21" ht="36" x14ac:dyDescent="0.4">
      <c r="A24" s="23" t="s">
        <v>91</v>
      </c>
      <c r="B24" s="18">
        <v>3100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1"/>
      <c r="S24" s="11"/>
      <c r="T24" s="11"/>
      <c r="U24" s="11"/>
    </row>
    <row r="25" spans="1:21" ht="36" x14ac:dyDescent="0.4">
      <c r="A25" s="23" t="s">
        <v>92</v>
      </c>
      <c r="B25" s="18">
        <v>3200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1"/>
      <c r="S25" s="11"/>
      <c r="T25" s="11"/>
      <c r="U25" s="11"/>
    </row>
    <row r="26" spans="1:21" ht="54" x14ac:dyDescent="0.4">
      <c r="A26" s="23" t="s">
        <v>93</v>
      </c>
      <c r="B26" s="18">
        <v>3300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</row>
    <row r="27" spans="1:21" ht="36" x14ac:dyDescent="0.4">
      <c r="A27" s="23" t="s">
        <v>94</v>
      </c>
      <c r="B27" s="18">
        <v>3400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1"/>
      <c r="S27" s="11"/>
      <c r="T27" s="11"/>
      <c r="U27" s="11"/>
    </row>
    <row r="28" spans="1:21" ht="18" x14ac:dyDescent="0.4">
      <c r="A28" s="23" t="s">
        <v>95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1"/>
      <c r="S28" s="11"/>
      <c r="T28" s="11"/>
      <c r="U28" s="11"/>
    </row>
    <row r="29" spans="1:21" ht="54" x14ac:dyDescent="0.4">
      <c r="A29" s="23" t="s">
        <v>96</v>
      </c>
      <c r="B29" s="18">
        <v>3410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1"/>
      <c r="S29" s="11"/>
      <c r="T29" s="11"/>
      <c r="U29" s="11"/>
    </row>
    <row r="30" spans="1:21" ht="54" x14ac:dyDescent="0.4">
      <c r="A30" s="23" t="s">
        <v>97</v>
      </c>
      <c r="B30" s="18">
        <v>3420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1"/>
      <c r="S30" s="11"/>
      <c r="T30" s="11"/>
      <c r="U30" s="11"/>
    </row>
    <row r="31" spans="1:21" ht="54" x14ac:dyDescent="0.4">
      <c r="A31" s="23" t="s">
        <v>98</v>
      </c>
      <c r="B31" s="18">
        <v>3430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1"/>
      <c r="S31" s="11"/>
      <c r="T31" s="11"/>
      <c r="U31" s="11"/>
    </row>
    <row r="32" spans="1:21" ht="18" x14ac:dyDescent="0.4">
      <c r="A32" s="23" t="s">
        <v>99</v>
      </c>
      <c r="B32" s="18">
        <v>4000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1"/>
      <c r="S32" s="11"/>
      <c r="T32" s="11"/>
      <c r="U32" s="11"/>
    </row>
    <row r="33" spans="1:21" ht="18" x14ac:dyDescent="0.4">
      <c r="A33" s="23" t="s">
        <v>95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1"/>
      <c r="S33" s="11"/>
      <c r="T33" s="11"/>
      <c r="U33" s="11"/>
    </row>
    <row r="34" spans="1:21" ht="18" x14ac:dyDescent="0.4">
      <c r="A34" s="23" t="s">
        <v>100</v>
      </c>
      <c r="B34" s="18">
        <v>4100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1"/>
      <c r="S34" s="11"/>
      <c r="T34" s="11"/>
      <c r="U34" s="11"/>
    </row>
    <row r="35" spans="1:21" ht="18" x14ac:dyDescent="0.4">
      <c r="A35" s="23" t="s">
        <v>101</v>
      </c>
      <c r="B35" s="18">
        <v>5000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1"/>
      <c r="S35" s="11"/>
      <c r="T35" s="11"/>
      <c r="U35" s="11"/>
    </row>
    <row r="36" spans="1:21" ht="18" x14ac:dyDescent="0.4">
      <c r="A36" s="23" t="s">
        <v>95</v>
      </c>
      <c r="B36" s="173">
        <v>5100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1"/>
      <c r="S36" s="11"/>
      <c r="T36" s="11"/>
      <c r="U36" s="11"/>
    </row>
    <row r="37" spans="1:21" ht="36" x14ac:dyDescent="0.4">
      <c r="A37" s="23" t="s">
        <v>102</v>
      </c>
      <c r="B37" s="173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1"/>
      <c r="S37" s="11"/>
      <c r="T37" s="11"/>
      <c r="U37" s="11"/>
    </row>
    <row r="38" spans="1:21" ht="18" x14ac:dyDescent="0.4">
      <c r="A38" s="15" t="s">
        <v>39</v>
      </c>
      <c r="B38" s="18">
        <v>9000</v>
      </c>
      <c r="C38" s="19"/>
      <c r="D38" s="18" t="s">
        <v>40</v>
      </c>
      <c r="E38" s="19"/>
      <c r="F38" s="19"/>
      <c r="G38" s="19"/>
      <c r="H38" s="18" t="s">
        <v>40</v>
      </c>
      <c r="I38" s="19"/>
      <c r="J38" s="19"/>
      <c r="K38" s="19"/>
      <c r="L38" s="19"/>
      <c r="M38" s="19"/>
      <c r="N38" s="19"/>
      <c r="O38" s="19"/>
      <c r="P38" s="19"/>
      <c r="Q38" s="19"/>
      <c r="R38" s="11"/>
      <c r="S38" s="11"/>
      <c r="T38" s="11"/>
      <c r="U38" s="11"/>
    </row>
    <row r="39" spans="1:21" ht="18" x14ac:dyDescent="0.4">
      <c r="A39" s="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.5" x14ac:dyDescent="0.45">
      <c r="A40" s="8"/>
      <c r="B40" s="6"/>
      <c r="C40" s="6"/>
      <c r="D40" s="6"/>
      <c r="E40" s="6"/>
      <c r="F40" s="5"/>
      <c r="G40" s="5"/>
      <c r="H40" s="5"/>
      <c r="I40" s="5"/>
      <c r="J40" s="5"/>
    </row>
    <row r="41" spans="1:21" ht="36" x14ac:dyDescent="0.45">
      <c r="A41" s="8" t="str">
        <f>'1'!A38</f>
        <v>Руководитель (уполномоченное лицо) Учреждения</v>
      </c>
      <c r="B41" s="5"/>
      <c r="C41" s="5"/>
      <c r="D41" s="72"/>
      <c r="E41" s="64" t="s">
        <v>439</v>
      </c>
      <c r="F41" s="62"/>
      <c r="G41" s="64"/>
      <c r="H41" s="72"/>
      <c r="I41" s="146" t="s">
        <v>430</v>
      </c>
      <c r="J41" s="146"/>
    </row>
    <row r="42" spans="1:21" ht="31.75" customHeight="1" x14ac:dyDescent="0.45">
      <c r="A42" s="6"/>
      <c r="B42" s="5"/>
      <c r="C42" s="5"/>
      <c r="D42" s="72"/>
      <c r="E42" s="65" t="s">
        <v>20</v>
      </c>
      <c r="F42" s="65"/>
      <c r="G42" s="65" t="s">
        <v>50</v>
      </c>
      <c r="H42" s="75"/>
      <c r="I42" s="172" t="s">
        <v>21</v>
      </c>
      <c r="J42" s="172"/>
    </row>
    <row r="43" spans="1:21" ht="36" customHeight="1" x14ac:dyDescent="0.45">
      <c r="A43" s="8" t="str">
        <f>'1'!A40</f>
        <v>Исполнитель</v>
      </c>
      <c r="B43" s="5"/>
      <c r="C43" s="5"/>
      <c r="D43" s="72"/>
      <c r="E43" s="64" t="s">
        <v>437</v>
      </c>
      <c r="F43" s="62"/>
      <c r="G43" s="64" t="s">
        <v>431</v>
      </c>
      <c r="H43" s="72"/>
      <c r="I43" s="146" t="s">
        <v>432</v>
      </c>
      <c r="J43" s="146"/>
    </row>
    <row r="44" spans="1:21" ht="31" x14ac:dyDescent="0.45">
      <c r="A44" s="6"/>
      <c r="B44" s="5"/>
      <c r="C44" s="5"/>
      <c r="D44" s="72"/>
      <c r="E44" s="65" t="s">
        <v>20</v>
      </c>
      <c r="F44" s="65"/>
      <c r="G44" s="65" t="s">
        <v>51</v>
      </c>
      <c r="H44" s="75"/>
      <c r="I44" s="172" t="s">
        <v>23</v>
      </c>
      <c r="J44" s="172"/>
    </row>
    <row r="45" spans="1:21" ht="18.5" x14ac:dyDescent="0.45">
      <c r="A45" s="10"/>
      <c r="B45" s="5"/>
      <c r="C45" s="5"/>
      <c r="D45" s="72"/>
      <c r="E45" s="72"/>
      <c r="F45" s="72"/>
      <c r="G45" s="72"/>
      <c r="H45" s="72"/>
      <c r="I45" s="72"/>
      <c r="J45" s="72"/>
    </row>
    <row r="46" spans="1:21" ht="18" x14ac:dyDescent="0.4">
      <c r="A46" s="10" t="str">
        <f>'1'!A42</f>
        <v>"____"_______________ 20____г.</v>
      </c>
      <c r="B46" s="11"/>
      <c r="C46" s="11"/>
      <c r="D46" s="71"/>
      <c r="E46" s="71"/>
      <c r="F46" s="71"/>
      <c r="G46" s="71"/>
      <c r="H46" s="71"/>
      <c r="I46" s="71"/>
      <c r="J46" s="71"/>
      <c r="K46" s="11"/>
      <c r="L46" s="11"/>
      <c r="M46" s="11"/>
      <c r="N46" s="11"/>
      <c r="O46" s="11"/>
      <c r="P46" s="11"/>
      <c r="Q46" s="11"/>
      <c r="R46" s="11"/>
      <c r="S46" s="11"/>
    </row>
    <row r="47" spans="1:21" ht="18" x14ac:dyDescent="0.4">
      <c r="A47" s="11"/>
      <c r="B47" s="11"/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x14ac:dyDescent="0.4">
      <c r="A48" s="11"/>
      <c r="B48" s="11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x14ac:dyDescent="0.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</sheetData>
  <mergeCells count="55">
    <mergeCell ref="N16:N18"/>
    <mergeCell ref="A15:A18"/>
    <mergeCell ref="B15:B18"/>
    <mergeCell ref="C15:D15"/>
    <mergeCell ref="E15:G15"/>
    <mergeCell ref="H15:M15"/>
    <mergeCell ref="N15:O15"/>
    <mergeCell ref="L17:L18"/>
    <mergeCell ref="E16:F16"/>
    <mergeCell ref="G16:G18"/>
    <mergeCell ref="H16:H18"/>
    <mergeCell ref="I16:I18"/>
    <mergeCell ref="J16:M16"/>
    <mergeCell ref="A1:Q1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P15:P18"/>
    <mergeCell ref="Q15:Q18"/>
    <mergeCell ref="C16:C18"/>
    <mergeCell ref="P8:Q8"/>
    <mergeCell ref="F4:L4"/>
    <mergeCell ref="D7:I7"/>
    <mergeCell ref="D8:I8"/>
    <mergeCell ref="D9:I9"/>
    <mergeCell ref="P3:Q3"/>
    <mergeCell ref="P4:Q4"/>
    <mergeCell ref="P5:Q5"/>
    <mergeCell ref="P6:Q6"/>
    <mergeCell ref="P7:Q7"/>
    <mergeCell ref="I43:J43"/>
    <mergeCell ref="I44:J44"/>
    <mergeCell ref="P9:Q9"/>
    <mergeCell ref="P10:Q10"/>
    <mergeCell ref="P11:Q11"/>
    <mergeCell ref="P12:Q12"/>
    <mergeCell ref="I41:J41"/>
    <mergeCell ref="I42:J42"/>
    <mergeCell ref="D10:I10"/>
    <mergeCell ref="D11:I11"/>
    <mergeCell ref="D12:I12"/>
    <mergeCell ref="N36:N37"/>
    <mergeCell ref="O36:O37"/>
    <mergeCell ref="P36:P37"/>
    <mergeCell ref="Q36:Q37"/>
    <mergeCell ref="D16:D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="55" zoomScaleNormal="55" workbookViewId="0">
      <selection activeCell="D16" sqref="D16:D17"/>
    </sheetView>
  </sheetViews>
  <sheetFormatPr defaultRowHeight="14.5" x14ac:dyDescent="0.35"/>
  <cols>
    <col min="1" max="1" width="55.81640625" customWidth="1"/>
    <col min="3" max="5" width="14.81640625" customWidth="1"/>
    <col min="6" max="6" width="15.81640625" customWidth="1"/>
    <col min="7" max="7" width="17.26953125" customWidth="1"/>
    <col min="8" max="10" width="14.81640625" customWidth="1"/>
    <col min="11" max="11" width="19.1796875" customWidth="1"/>
    <col min="12" max="12" width="14.81640625" customWidth="1"/>
    <col min="13" max="13" width="20.7265625" customWidth="1"/>
    <col min="14" max="15" width="14.81640625" customWidth="1"/>
  </cols>
  <sheetData>
    <row r="1" spans="1:21" ht="17.5" x14ac:dyDescent="0.35">
      <c r="A1" s="175" t="s">
        <v>104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21" ht="18" x14ac:dyDescent="0.4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.75" customHeight="1" x14ac:dyDescent="0.35">
      <c r="A3" s="6"/>
      <c r="F3" s="6"/>
      <c r="M3" s="14"/>
      <c r="N3" s="184" t="s">
        <v>2</v>
      </c>
      <c r="O3" s="185"/>
    </row>
    <row r="4" spans="1:21" ht="18.75" customHeight="1" x14ac:dyDescent="0.35">
      <c r="A4" s="6"/>
      <c r="C4" s="134" t="s">
        <v>472</v>
      </c>
      <c r="D4" s="134"/>
      <c r="E4" s="134"/>
      <c r="F4" s="134"/>
      <c r="G4" s="134"/>
      <c r="H4" s="134"/>
      <c r="I4" s="134"/>
      <c r="J4" s="134"/>
      <c r="K4" s="134"/>
      <c r="L4" s="134"/>
      <c r="M4" s="15" t="s">
        <v>3</v>
      </c>
      <c r="N4" s="177">
        <f>'1'!D5</f>
        <v>45292</v>
      </c>
      <c r="O4" s="173"/>
    </row>
    <row r="5" spans="1:21" ht="36" x14ac:dyDescent="0.35">
      <c r="A5" s="6"/>
      <c r="F5" s="6"/>
      <c r="M5" s="15" t="s">
        <v>4</v>
      </c>
      <c r="N5" s="188" t="str">
        <f>'1'!D6</f>
        <v>033Э8797</v>
      </c>
      <c r="O5" s="173"/>
    </row>
    <row r="6" spans="1:21" ht="18" x14ac:dyDescent="0.35">
      <c r="A6" s="6"/>
      <c r="F6" s="6"/>
      <c r="M6" s="15" t="s">
        <v>5</v>
      </c>
      <c r="N6" s="173">
        <f>'1'!D7</f>
        <v>2308038770</v>
      </c>
      <c r="O6" s="173"/>
    </row>
    <row r="7" spans="1:21" ht="53.15" customHeight="1" x14ac:dyDescent="0.4">
      <c r="A7" s="8" t="s">
        <v>6</v>
      </c>
      <c r="D7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E7" s="174"/>
      <c r="F7" s="174"/>
      <c r="G7" s="174"/>
      <c r="H7" s="174"/>
      <c r="I7" s="174"/>
      <c r="M7" s="15" t="s">
        <v>7</v>
      </c>
      <c r="N7" s="173">
        <f>'1'!D8</f>
        <v>230801001</v>
      </c>
      <c r="O7" s="173"/>
    </row>
    <row r="8" spans="1:21" ht="18" x14ac:dyDescent="0.4">
      <c r="A8" s="8" t="s">
        <v>8</v>
      </c>
      <c r="D8" s="189" t="str">
        <f>'1'!B9</f>
        <v>03</v>
      </c>
      <c r="E8" s="189"/>
      <c r="F8" s="189"/>
      <c r="G8" s="189"/>
      <c r="H8" s="189"/>
      <c r="I8" s="189"/>
      <c r="M8" s="14"/>
      <c r="N8" s="173"/>
      <c r="O8" s="173"/>
    </row>
    <row r="9" spans="1:21" ht="18.75" customHeight="1" x14ac:dyDescent="0.35">
      <c r="A9" s="6"/>
      <c r="D9" s="179" t="s">
        <v>9</v>
      </c>
      <c r="E9" s="179"/>
      <c r="F9" s="179"/>
      <c r="G9" s="179"/>
      <c r="H9" s="179"/>
      <c r="I9" s="179"/>
      <c r="J9" s="7"/>
      <c r="M9" s="14"/>
      <c r="N9" s="173"/>
      <c r="O9" s="173"/>
    </row>
    <row r="10" spans="1:21" ht="36" x14ac:dyDescent="0.4">
      <c r="A10" s="8" t="s">
        <v>10</v>
      </c>
      <c r="D10" s="174" t="str">
        <f>'1'!B11</f>
        <v>департамент образования администрации муниципального образования город Краснодар</v>
      </c>
      <c r="E10" s="174"/>
      <c r="F10" s="174"/>
      <c r="G10" s="174"/>
      <c r="H10" s="174"/>
      <c r="I10" s="174"/>
      <c r="M10" s="43" t="s">
        <v>11</v>
      </c>
      <c r="N10" s="173">
        <f>'1'!D11</f>
        <v>925</v>
      </c>
      <c r="O10" s="173"/>
    </row>
    <row r="11" spans="1:21" ht="18" x14ac:dyDescent="0.4">
      <c r="A11" s="8" t="s">
        <v>12</v>
      </c>
      <c r="D11" s="189" t="str">
        <f>'1'!B12</f>
        <v>муниципальное образование город Краснодар</v>
      </c>
      <c r="E11" s="189"/>
      <c r="F11" s="189"/>
      <c r="G11" s="189"/>
      <c r="H11" s="189"/>
      <c r="I11" s="189"/>
      <c r="M11" s="43" t="s">
        <v>13</v>
      </c>
      <c r="N11" s="188" t="str">
        <f>'1'!D12</f>
        <v>03701000001</v>
      </c>
      <c r="O11" s="173"/>
    </row>
    <row r="12" spans="1:21" ht="18" x14ac:dyDescent="0.35">
      <c r="A12" s="8" t="s">
        <v>14</v>
      </c>
      <c r="D12" s="183"/>
      <c r="E12" s="183"/>
      <c r="F12" s="183"/>
      <c r="G12" s="183"/>
      <c r="H12" s="183"/>
      <c r="I12" s="183"/>
      <c r="M12" s="14"/>
      <c r="N12" s="184"/>
      <c r="O12" s="185"/>
    </row>
    <row r="13" spans="1:21" ht="18" x14ac:dyDescent="0.4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21" ht="18" x14ac:dyDescent="0.4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21" ht="94.75" customHeight="1" x14ac:dyDescent="0.35">
      <c r="A15" s="173" t="s">
        <v>66</v>
      </c>
      <c r="B15" s="173" t="s">
        <v>27</v>
      </c>
      <c r="C15" s="173" t="s">
        <v>105</v>
      </c>
      <c r="D15" s="173"/>
      <c r="E15" s="173" t="s">
        <v>106</v>
      </c>
      <c r="F15" s="173"/>
      <c r="G15" s="173"/>
      <c r="H15" s="173" t="s">
        <v>107</v>
      </c>
      <c r="I15" s="173"/>
      <c r="J15" s="173"/>
      <c r="K15" s="173"/>
      <c r="L15" s="173" t="s">
        <v>108</v>
      </c>
      <c r="M15" s="173"/>
      <c r="N15" s="173" t="s">
        <v>109</v>
      </c>
      <c r="O15" s="173"/>
    </row>
    <row r="16" spans="1:21" ht="62.5" customHeight="1" x14ac:dyDescent="0.35">
      <c r="A16" s="173"/>
      <c r="B16" s="173"/>
      <c r="C16" s="173" t="s">
        <v>33</v>
      </c>
      <c r="D16" s="173" t="s">
        <v>110</v>
      </c>
      <c r="E16" s="173" t="s">
        <v>33</v>
      </c>
      <c r="F16" s="173" t="s">
        <v>90</v>
      </c>
      <c r="G16" s="173"/>
      <c r="H16" s="173" t="s">
        <v>33</v>
      </c>
      <c r="I16" s="173" t="s">
        <v>111</v>
      </c>
      <c r="J16" s="173"/>
      <c r="K16" s="173" t="s">
        <v>112</v>
      </c>
      <c r="L16" s="173" t="s">
        <v>33</v>
      </c>
      <c r="M16" s="173" t="s">
        <v>113</v>
      </c>
      <c r="N16" s="173" t="s">
        <v>33</v>
      </c>
      <c r="O16" s="173" t="s">
        <v>110</v>
      </c>
    </row>
    <row r="17" spans="1:15" ht="114.75" customHeight="1" x14ac:dyDescent="0.35">
      <c r="A17" s="173"/>
      <c r="B17" s="173"/>
      <c r="C17" s="173"/>
      <c r="D17" s="173"/>
      <c r="E17" s="173"/>
      <c r="F17" s="18" t="s">
        <v>114</v>
      </c>
      <c r="G17" s="18" t="s">
        <v>115</v>
      </c>
      <c r="H17" s="173"/>
      <c r="I17" s="18" t="s">
        <v>33</v>
      </c>
      <c r="J17" s="18" t="s">
        <v>116</v>
      </c>
      <c r="K17" s="173"/>
      <c r="L17" s="173"/>
      <c r="M17" s="173"/>
      <c r="N17" s="173"/>
      <c r="O17" s="173"/>
    </row>
    <row r="18" spans="1:15" ht="18" x14ac:dyDescent="0.3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</row>
    <row r="19" spans="1:15" ht="18" x14ac:dyDescent="0.35">
      <c r="A19" s="23" t="s">
        <v>117</v>
      </c>
      <c r="B19" s="45" t="s">
        <v>353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8" x14ac:dyDescent="0.35">
      <c r="A20" s="23" t="s">
        <v>90</v>
      </c>
      <c r="B20" s="4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8" x14ac:dyDescent="0.35">
      <c r="A21" s="23" t="s">
        <v>118</v>
      </c>
      <c r="B21" s="45" t="s">
        <v>354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8" x14ac:dyDescent="0.35">
      <c r="A22" s="23" t="s">
        <v>95</v>
      </c>
      <c r="B22" s="4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36" x14ac:dyDescent="0.35">
      <c r="A23" s="23" t="s">
        <v>119</v>
      </c>
      <c r="B23" s="45" t="s">
        <v>355</v>
      </c>
      <c r="C23" s="19"/>
      <c r="D23" s="19"/>
      <c r="E23" s="19"/>
      <c r="F23" s="19"/>
      <c r="G23" s="19"/>
      <c r="H23" s="18" t="s">
        <v>40</v>
      </c>
      <c r="I23" s="19"/>
      <c r="J23" s="18" t="s">
        <v>40</v>
      </c>
      <c r="K23" s="18" t="s">
        <v>40</v>
      </c>
      <c r="L23" s="19"/>
      <c r="M23" s="19"/>
      <c r="N23" s="19"/>
      <c r="O23" s="19"/>
    </row>
    <row r="24" spans="1:15" ht="54" x14ac:dyDescent="0.35">
      <c r="A24" s="23" t="s">
        <v>120</v>
      </c>
      <c r="B24" s="45" t="s">
        <v>356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8" x14ac:dyDescent="0.35">
      <c r="A25" s="23" t="s">
        <v>121</v>
      </c>
      <c r="B25" s="45" t="s">
        <v>357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36" x14ac:dyDescent="0.35">
      <c r="A26" s="23" t="s">
        <v>122</v>
      </c>
      <c r="B26" s="45" t="s">
        <v>358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8" x14ac:dyDescent="0.35">
      <c r="A27" s="23" t="s">
        <v>90</v>
      </c>
      <c r="B27" s="4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36" x14ac:dyDescent="0.35">
      <c r="A28" s="23" t="s">
        <v>123</v>
      </c>
      <c r="B28" s="45" t="s">
        <v>359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8" x14ac:dyDescent="0.35">
      <c r="A29" s="23" t="s">
        <v>95</v>
      </c>
      <c r="B29" s="46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6" x14ac:dyDescent="0.35">
      <c r="A30" s="23" t="s">
        <v>119</v>
      </c>
      <c r="B30" s="45" t="s">
        <v>360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8" x14ac:dyDescent="0.35">
      <c r="A31" s="23" t="s">
        <v>124</v>
      </c>
      <c r="B31" s="45" t="s">
        <v>361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36" x14ac:dyDescent="0.35">
      <c r="A32" s="23" t="s">
        <v>125</v>
      </c>
      <c r="B32" s="45" t="s">
        <v>362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9" ht="36" x14ac:dyDescent="0.35">
      <c r="A33" s="23" t="s">
        <v>126</v>
      </c>
      <c r="B33" s="45" t="s">
        <v>363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9" ht="18" x14ac:dyDescent="0.35">
      <c r="A34" s="23" t="s">
        <v>90</v>
      </c>
      <c r="B34" s="4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9" ht="36" x14ac:dyDescent="0.35">
      <c r="A35" s="23" t="s">
        <v>127</v>
      </c>
      <c r="B35" s="45" t="s">
        <v>364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9" ht="36" x14ac:dyDescent="0.35">
      <c r="A36" s="23" t="s">
        <v>128</v>
      </c>
      <c r="B36" s="45" t="s">
        <v>365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9" ht="18" x14ac:dyDescent="0.35">
      <c r="A37" s="15" t="s">
        <v>39</v>
      </c>
      <c r="B37" s="18">
        <v>9000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9" ht="18" x14ac:dyDescent="0.4">
      <c r="A38" s="4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9" ht="15.5" x14ac:dyDescent="0.35">
      <c r="A39" s="3"/>
      <c r="B39" s="2"/>
      <c r="C39" s="2"/>
      <c r="D39" s="2"/>
      <c r="E39" s="2"/>
    </row>
    <row r="40" spans="1:19" ht="36" x14ac:dyDescent="0.45">
      <c r="A40" s="8" t="str">
        <f>'1'!A38</f>
        <v>Руководитель (уполномоченное лицо) Учреждения</v>
      </c>
      <c r="B40" s="5"/>
      <c r="C40" s="5"/>
      <c r="D40" s="5"/>
      <c r="E40" s="61" t="s">
        <v>439</v>
      </c>
      <c r="F40" s="6"/>
      <c r="G40" s="38"/>
      <c r="H40" s="5"/>
      <c r="I40" s="146" t="s">
        <v>430</v>
      </c>
      <c r="J40" s="146"/>
    </row>
    <row r="41" spans="1:19" ht="31.75" customHeight="1" x14ac:dyDescent="0.45">
      <c r="A41" s="6"/>
      <c r="B41" s="5"/>
      <c r="C41" s="5"/>
      <c r="D41" s="5"/>
      <c r="E41" s="48" t="s">
        <v>20</v>
      </c>
      <c r="F41" s="2"/>
      <c r="G41" s="48" t="s">
        <v>50</v>
      </c>
      <c r="H41" s="52"/>
      <c r="I41" s="172" t="s">
        <v>21</v>
      </c>
      <c r="J41" s="172"/>
    </row>
    <row r="42" spans="1:19" ht="41.25" customHeight="1" x14ac:dyDescent="0.45">
      <c r="A42" s="8" t="str">
        <f>'1'!A40</f>
        <v>Исполнитель</v>
      </c>
      <c r="B42" s="5"/>
      <c r="C42" s="5"/>
      <c r="D42" s="5"/>
      <c r="E42" s="61" t="s">
        <v>437</v>
      </c>
      <c r="F42" s="6"/>
      <c r="G42" s="38" t="s">
        <v>431</v>
      </c>
      <c r="H42" s="5"/>
      <c r="I42" s="146" t="s">
        <v>432</v>
      </c>
      <c r="J42" s="146"/>
    </row>
    <row r="43" spans="1:19" ht="31" x14ac:dyDescent="0.45">
      <c r="A43" s="6"/>
      <c r="B43" s="5"/>
      <c r="C43" s="5"/>
      <c r="D43" s="5"/>
      <c r="E43" s="48" t="s">
        <v>20</v>
      </c>
      <c r="F43" s="2"/>
      <c r="G43" s="48" t="s">
        <v>51</v>
      </c>
      <c r="H43" s="52"/>
      <c r="I43" s="172" t="s">
        <v>23</v>
      </c>
      <c r="J43" s="172"/>
    </row>
    <row r="44" spans="1:19" ht="18.5" x14ac:dyDescent="0.45">
      <c r="A44" s="10"/>
      <c r="B44" s="5"/>
      <c r="C44" s="5"/>
      <c r="D44" s="5"/>
      <c r="E44" s="5"/>
      <c r="F44" s="5"/>
      <c r="G44" s="5"/>
      <c r="H44" s="5"/>
      <c r="I44" s="5"/>
      <c r="J44" s="5"/>
    </row>
    <row r="45" spans="1:19" ht="18" x14ac:dyDescent="0.4">
      <c r="A45" s="10" t="str">
        <f>'1'!A42</f>
        <v>"____"_______________ 20____г.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8.5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mergeCells count="40">
    <mergeCell ref="A1:O1"/>
    <mergeCell ref="D7:I7"/>
    <mergeCell ref="N15:O15"/>
    <mergeCell ref="C16:C17"/>
    <mergeCell ref="D16:D17"/>
    <mergeCell ref="E16:E17"/>
    <mergeCell ref="F16:G16"/>
    <mergeCell ref="H16:H17"/>
    <mergeCell ref="I16:J16"/>
    <mergeCell ref="K16:K17"/>
    <mergeCell ref="L16:L17"/>
    <mergeCell ref="M16:M17"/>
    <mergeCell ref="A15:A17"/>
    <mergeCell ref="B15:B17"/>
    <mergeCell ref="C15:D15"/>
    <mergeCell ref="E15:G15"/>
    <mergeCell ref="N3:O3"/>
    <mergeCell ref="N5:O5"/>
    <mergeCell ref="N6:O6"/>
    <mergeCell ref="N7:O7"/>
    <mergeCell ref="N8:O8"/>
    <mergeCell ref="N4:O4"/>
    <mergeCell ref="D8:I8"/>
    <mergeCell ref="D9:I9"/>
    <mergeCell ref="D10:I10"/>
    <mergeCell ref="C4:L4"/>
    <mergeCell ref="N10:O10"/>
    <mergeCell ref="I40:J40"/>
    <mergeCell ref="I41:J41"/>
    <mergeCell ref="I42:J42"/>
    <mergeCell ref="I43:J43"/>
    <mergeCell ref="N9:O9"/>
    <mergeCell ref="N11:O11"/>
    <mergeCell ref="N12:O12"/>
    <mergeCell ref="D11:I11"/>
    <mergeCell ref="D12:I12"/>
    <mergeCell ref="N16:N17"/>
    <mergeCell ref="O16:O17"/>
    <mergeCell ref="H15:K15"/>
    <mergeCell ref="L15:M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03"/>
  <sheetViews>
    <sheetView topLeftCell="A43" zoomScale="55" zoomScaleNormal="55" workbookViewId="0">
      <selection activeCell="C65" sqref="C65:H65"/>
    </sheetView>
  </sheetViews>
  <sheetFormatPr defaultColWidth="9.1796875" defaultRowHeight="18" x14ac:dyDescent="0.4"/>
  <cols>
    <col min="1" max="1" width="30.81640625" style="11" customWidth="1"/>
    <col min="2" max="2" width="13.54296875" style="11" customWidth="1"/>
    <col min="3" max="4" width="19.1796875" style="11" customWidth="1"/>
    <col min="5" max="5" width="21.7265625" style="11" customWidth="1"/>
    <col min="6" max="6" width="16.54296875" style="11" customWidth="1"/>
    <col min="7" max="7" width="16.7265625" style="11" customWidth="1"/>
    <col min="8" max="9" width="16.54296875" style="11" customWidth="1"/>
    <col min="10" max="10" width="18.1796875" style="11" customWidth="1"/>
    <col min="11" max="11" width="22.453125" style="11" customWidth="1"/>
    <col min="12" max="12" width="16.54296875" style="11" customWidth="1"/>
    <col min="13" max="13" width="17.54296875" style="11" customWidth="1"/>
    <col min="14" max="15" width="16.54296875" style="11" customWidth="1"/>
    <col min="16" max="16" width="20.26953125" style="11" customWidth="1"/>
    <col min="17" max="17" width="16.54296875" style="11" customWidth="1"/>
    <col min="18" max="16384" width="9.1796875" style="11"/>
  </cols>
  <sheetData>
    <row r="1" spans="1:17" x14ac:dyDescent="0.4">
      <c r="A1" s="175" t="s">
        <v>129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x14ac:dyDescent="0.4">
      <c r="A2" s="4"/>
    </row>
    <row r="3" spans="1:17" customFormat="1" ht="18.75" customHeight="1" x14ac:dyDescent="0.35">
      <c r="A3" s="6"/>
      <c r="F3" s="6"/>
      <c r="M3" s="14"/>
      <c r="N3" s="184" t="s">
        <v>2</v>
      </c>
      <c r="O3" s="185"/>
    </row>
    <row r="4" spans="1:17" customFormat="1" ht="18.75" customHeight="1" x14ac:dyDescent="0.35">
      <c r="A4" s="6"/>
      <c r="F4" s="134" t="s">
        <v>472</v>
      </c>
      <c r="G4" s="134"/>
      <c r="H4" s="134"/>
      <c r="I4" s="134"/>
      <c r="J4" s="134"/>
      <c r="K4" s="134"/>
      <c r="L4" s="134"/>
      <c r="M4" s="106" t="s">
        <v>3</v>
      </c>
      <c r="N4" s="177">
        <f>'1'!D5</f>
        <v>45292</v>
      </c>
      <c r="O4" s="173"/>
    </row>
    <row r="5" spans="1:17" customFormat="1" ht="36" x14ac:dyDescent="0.35">
      <c r="A5" s="6"/>
      <c r="F5" s="6"/>
      <c r="M5" s="106" t="s">
        <v>4</v>
      </c>
      <c r="N5" s="188" t="str">
        <f>'1'!D6</f>
        <v>033Э8797</v>
      </c>
      <c r="O5" s="173"/>
    </row>
    <row r="6" spans="1:17" customFormat="1" x14ac:dyDescent="0.35">
      <c r="A6" s="6"/>
      <c r="F6" s="6"/>
      <c r="M6" s="106" t="s">
        <v>5</v>
      </c>
      <c r="N6" s="173">
        <f>'1'!D7</f>
        <v>2308038770</v>
      </c>
      <c r="O6" s="173"/>
    </row>
    <row r="7" spans="1:17" customFormat="1" ht="61" customHeight="1" x14ac:dyDescent="0.4">
      <c r="A7" s="105" t="s">
        <v>6</v>
      </c>
      <c r="D7" s="174" t="str">
        <f>'1'!B8</f>
        <v>муниципальное автономное общеобразовательное учреждение муниципального образования город Краснодар средняя общеобразовательная школа № 55 имени Степана Передерия</v>
      </c>
      <c r="E7" s="174"/>
      <c r="F7" s="174"/>
      <c r="G7" s="174"/>
      <c r="H7" s="174"/>
      <c r="I7" s="174"/>
      <c r="M7" s="106" t="s">
        <v>7</v>
      </c>
      <c r="N7" s="173">
        <f>'1'!D8</f>
        <v>230801001</v>
      </c>
      <c r="O7" s="173"/>
    </row>
    <row r="8" spans="1:17" customFormat="1" x14ac:dyDescent="0.4">
      <c r="A8" s="105" t="s">
        <v>8</v>
      </c>
      <c r="D8" s="189" t="str">
        <f>'1'!B9</f>
        <v>03</v>
      </c>
      <c r="E8" s="189"/>
      <c r="F8" s="189"/>
      <c r="G8" s="189"/>
      <c r="H8" s="189"/>
      <c r="I8" s="189"/>
      <c r="M8" s="14"/>
      <c r="N8" s="173"/>
      <c r="O8" s="173"/>
    </row>
    <row r="9" spans="1:17" customFormat="1" ht="18.75" customHeight="1" x14ac:dyDescent="0.35">
      <c r="A9" s="6"/>
      <c r="D9" s="179" t="s">
        <v>9</v>
      </c>
      <c r="E9" s="179"/>
      <c r="F9" s="179"/>
      <c r="G9" s="179"/>
      <c r="H9" s="179"/>
      <c r="I9" s="179"/>
      <c r="J9" s="104"/>
      <c r="M9" s="14"/>
      <c r="N9" s="173"/>
      <c r="O9" s="173"/>
    </row>
    <row r="10" spans="1:17" customFormat="1" ht="54" customHeight="1" x14ac:dyDescent="0.4">
      <c r="A10" s="105" t="s">
        <v>10</v>
      </c>
      <c r="D10" s="189" t="str">
        <f>'1'!B11</f>
        <v>департамент образования администрации муниципального образования город Краснодар</v>
      </c>
      <c r="E10" s="189"/>
      <c r="F10" s="189"/>
      <c r="G10" s="189"/>
      <c r="H10" s="189"/>
      <c r="I10" s="189"/>
      <c r="M10" s="106" t="s">
        <v>11</v>
      </c>
      <c r="N10" s="173">
        <f>'1'!D11</f>
        <v>925</v>
      </c>
      <c r="O10" s="173"/>
    </row>
    <row r="11" spans="1:17" customFormat="1" ht="36" customHeight="1" x14ac:dyDescent="0.4">
      <c r="A11" s="105" t="s">
        <v>12</v>
      </c>
      <c r="D11" s="189" t="str">
        <f>'1'!B12</f>
        <v>муниципальное образование город Краснодар</v>
      </c>
      <c r="E11" s="189"/>
      <c r="F11" s="189"/>
      <c r="G11" s="189"/>
      <c r="H11" s="189"/>
      <c r="I11" s="189"/>
      <c r="M11" s="106" t="s">
        <v>13</v>
      </c>
      <c r="N11" s="188" t="str">
        <f>'1'!D12</f>
        <v>03701000001</v>
      </c>
      <c r="O11" s="173"/>
    </row>
    <row r="12" spans="1:17" customFormat="1" x14ac:dyDescent="0.4">
      <c r="A12" s="105" t="s">
        <v>14</v>
      </c>
      <c r="D12" s="195"/>
      <c r="E12" s="195"/>
      <c r="F12" s="195"/>
      <c r="G12" s="195"/>
      <c r="H12" s="195"/>
      <c r="I12" s="195"/>
      <c r="M12" s="14"/>
      <c r="N12" s="184"/>
      <c r="O12" s="185"/>
    </row>
    <row r="13" spans="1:17" customFormat="1" x14ac:dyDescent="0.4">
      <c r="A13" s="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7" x14ac:dyDescent="0.4">
      <c r="A14" s="4"/>
    </row>
    <row r="15" spans="1:17" x14ac:dyDescent="0.4">
      <c r="A15" s="132" t="s">
        <v>130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x14ac:dyDescent="0.4">
      <c r="A16" s="4"/>
    </row>
    <row r="17" spans="1:17" ht="38.25" customHeight="1" x14ac:dyDescent="0.4">
      <c r="A17" s="173" t="s">
        <v>131</v>
      </c>
      <c r="B17" s="173" t="s">
        <v>27</v>
      </c>
      <c r="C17" s="173" t="s">
        <v>132</v>
      </c>
      <c r="D17" s="173"/>
      <c r="E17" s="173"/>
      <c r="F17" s="173"/>
      <c r="G17" s="173" t="s">
        <v>133</v>
      </c>
      <c r="H17" s="173"/>
      <c r="I17" s="173"/>
      <c r="J17" s="173"/>
      <c r="K17" s="173"/>
      <c r="L17" s="173" t="s">
        <v>372</v>
      </c>
      <c r="M17" s="173"/>
      <c r="N17" s="173" t="s">
        <v>134</v>
      </c>
      <c r="O17" s="173"/>
      <c r="P17" s="173"/>
      <c r="Q17" s="173"/>
    </row>
    <row r="18" spans="1:17" ht="41.25" customHeight="1" x14ac:dyDescent="0.4">
      <c r="A18" s="173"/>
      <c r="B18" s="173"/>
      <c r="C18" s="173" t="s">
        <v>135</v>
      </c>
      <c r="D18" s="173"/>
      <c r="E18" s="173" t="s">
        <v>90</v>
      </c>
      <c r="F18" s="173"/>
      <c r="G18" s="173" t="s">
        <v>33</v>
      </c>
      <c r="H18" s="173" t="s">
        <v>90</v>
      </c>
      <c r="I18" s="173"/>
      <c r="J18" s="173"/>
      <c r="K18" s="173"/>
      <c r="L18" s="173" t="s">
        <v>90</v>
      </c>
      <c r="M18" s="173"/>
      <c r="N18" s="173" t="s">
        <v>135</v>
      </c>
      <c r="O18" s="173"/>
      <c r="P18" s="173" t="s">
        <v>90</v>
      </c>
      <c r="Q18" s="173"/>
    </row>
    <row r="19" spans="1:17" ht="37.5" customHeight="1" x14ac:dyDescent="0.4">
      <c r="A19" s="173"/>
      <c r="B19" s="173"/>
      <c r="C19" s="173" t="s">
        <v>33</v>
      </c>
      <c r="D19" s="192" t="s">
        <v>139</v>
      </c>
      <c r="E19" s="173" t="s">
        <v>136</v>
      </c>
      <c r="F19" s="173" t="s">
        <v>137</v>
      </c>
      <c r="G19" s="173"/>
      <c r="H19" s="173" t="s">
        <v>138</v>
      </c>
      <c r="I19" s="173"/>
      <c r="J19" s="192" t="s">
        <v>375</v>
      </c>
      <c r="K19" s="192" t="s">
        <v>144</v>
      </c>
      <c r="L19" s="192" t="s">
        <v>373</v>
      </c>
      <c r="M19" s="192" t="s">
        <v>374</v>
      </c>
      <c r="N19" s="173" t="s">
        <v>33</v>
      </c>
      <c r="O19" s="173" t="s">
        <v>139</v>
      </c>
      <c r="P19" s="173" t="s">
        <v>136</v>
      </c>
      <c r="Q19" s="173" t="s">
        <v>137</v>
      </c>
    </row>
    <row r="20" spans="1:17" ht="12.75" customHeight="1" x14ac:dyDescent="0.4">
      <c r="A20" s="173"/>
      <c r="B20" s="173"/>
      <c r="C20" s="173"/>
      <c r="D20" s="193"/>
      <c r="E20" s="173"/>
      <c r="F20" s="173"/>
      <c r="G20" s="173"/>
      <c r="H20" s="173"/>
      <c r="I20" s="173"/>
      <c r="J20" s="193"/>
      <c r="K20" s="193"/>
      <c r="L20" s="193"/>
      <c r="M20" s="193"/>
      <c r="N20" s="173"/>
      <c r="O20" s="173"/>
      <c r="P20" s="173"/>
      <c r="Q20" s="173"/>
    </row>
    <row r="21" spans="1:17" ht="41.25" customHeight="1" x14ac:dyDescent="0.4">
      <c r="A21" s="173"/>
      <c r="B21" s="173"/>
      <c r="C21" s="173"/>
      <c r="D21" s="193"/>
      <c r="E21" s="173"/>
      <c r="F21" s="173"/>
      <c r="G21" s="173"/>
      <c r="H21" s="173" t="s">
        <v>33</v>
      </c>
      <c r="I21" s="192" t="s">
        <v>139</v>
      </c>
      <c r="J21" s="193"/>
      <c r="K21" s="193"/>
      <c r="L21" s="193"/>
      <c r="M21" s="193"/>
      <c r="N21" s="173"/>
      <c r="O21" s="173"/>
      <c r="P21" s="173"/>
      <c r="Q21" s="173"/>
    </row>
    <row r="22" spans="1:17" ht="34.5" customHeight="1" x14ac:dyDescent="0.4">
      <c r="A22" s="173"/>
      <c r="B22" s="173"/>
      <c r="C22" s="173"/>
      <c r="D22" s="194"/>
      <c r="E22" s="173"/>
      <c r="F22" s="173"/>
      <c r="G22" s="173"/>
      <c r="H22" s="173"/>
      <c r="I22" s="194"/>
      <c r="J22" s="194"/>
      <c r="K22" s="194"/>
      <c r="L22" s="194"/>
      <c r="M22" s="194"/>
      <c r="N22" s="173"/>
      <c r="O22" s="173"/>
      <c r="P22" s="173"/>
      <c r="Q22" s="173"/>
    </row>
    <row r="23" spans="1:17" x14ac:dyDescent="0.4">
      <c r="A23" s="109">
        <v>1</v>
      </c>
      <c r="B23" s="109">
        <v>2</v>
      </c>
      <c r="C23" s="109">
        <v>3</v>
      </c>
      <c r="D23" s="109">
        <v>4</v>
      </c>
      <c r="E23" s="109">
        <v>5</v>
      </c>
      <c r="F23" s="109">
        <v>6</v>
      </c>
      <c r="G23" s="109">
        <v>7</v>
      </c>
      <c r="H23" s="109">
        <v>8</v>
      </c>
      <c r="I23" s="109">
        <v>9</v>
      </c>
      <c r="J23" s="109">
        <v>10</v>
      </c>
      <c r="K23" s="109">
        <v>11</v>
      </c>
      <c r="L23" s="109">
        <v>12</v>
      </c>
      <c r="M23" s="109">
        <v>13</v>
      </c>
      <c r="N23" s="109">
        <v>14</v>
      </c>
      <c r="O23" s="109">
        <v>15</v>
      </c>
      <c r="P23" s="109">
        <v>16</v>
      </c>
      <c r="Q23" s="109">
        <v>17</v>
      </c>
    </row>
    <row r="24" spans="1:17" ht="36.75" customHeight="1" x14ac:dyDescent="0.4">
      <c r="A24" s="50" t="s">
        <v>376</v>
      </c>
      <c r="B24" s="109">
        <v>1000</v>
      </c>
      <c r="C24" s="53">
        <f>C26</f>
        <v>119.73</v>
      </c>
      <c r="D24" s="53">
        <f>D26</f>
        <v>119.73</v>
      </c>
      <c r="E24" s="53">
        <f t="shared" ref="E24:J24" si="0">E26</f>
        <v>108.25</v>
      </c>
      <c r="F24" s="53">
        <f t="shared" si="0"/>
        <v>11.480000000000004</v>
      </c>
      <c r="G24" s="53">
        <f t="shared" si="0"/>
        <v>54.56</v>
      </c>
      <c r="H24" s="53">
        <f t="shared" si="0"/>
        <v>54.56</v>
      </c>
      <c r="I24" s="53">
        <f t="shared" si="0"/>
        <v>54.56</v>
      </c>
      <c r="J24" s="53">
        <f t="shared" si="0"/>
        <v>1.25</v>
      </c>
      <c r="K24" s="53">
        <f t="shared" ref="K24:M24" si="1">K26</f>
        <v>0</v>
      </c>
      <c r="L24" s="53">
        <f t="shared" si="1"/>
        <v>0</v>
      </c>
      <c r="M24" s="53">
        <f t="shared" si="1"/>
        <v>0</v>
      </c>
      <c r="N24" s="53">
        <v>124.71</v>
      </c>
      <c r="O24" s="53">
        <v>124.71</v>
      </c>
      <c r="P24" s="53">
        <v>120.5</v>
      </c>
      <c r="Q24" s="53">
        <f>N24-P24</f>
        <v>4.2099999999999937</v>
      </c>
    </row>
    <row r="25" spans="1:17" x14ac:dyDescent="0.4">
      <c r="A25" s="50" t="s">
        <v>377</v>
      </c>
      <c r="B25" s="109">
        <v>1100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4">
      <c r="A26" s="54" t="s">
        <v>422</v>
      </c>
      <c r="B26" s="55"/>
      <c r="C26" s="56">
        <v>119.73</v>
      </c>
      <c r="D26" s="56">
        <v>119.73</v>
      </c>
      <c r="E26" s="56">
        <v>108.25</v>
      </c>
      <c r="F26" s="53">
        <f>D26-E26</f>
        <v>11.480000000000004</v>
      </c>
      <c r="G26" s="56">
        <v>54.56</v>
      </c>
      <c r="H26" s="56">
        <v>54.56</v>
      </c>
      <c r="I26" s="56">
        <v>54.56</v>
      </c>
      <c r="J26" s="56">
        <f>1.08+0.17</f>
        <v>1.25</v>
      </c>
      <c r="K26" s="56"/>
      <c r="L26" s="56"/>
      <c r="M26" s="56"/>
      <c r="N26" s="56">
        <v>124.71</v>
      </c>
      <c r="O26" s="56">
        <v>124.71</v>
      </c>
      <c r="P26" s="56">
        <v>120.5</v>
      </c>
      <c r="Q26" s="53">
        <f t="shared" ref="Q26:Q27" si="2">N26-P26</f>
        <v>4.2099999999999937</v>
      </c>
    </row>
    <row r="27" spans="1:17" ht="36" customHeight="1" x14ac:dyDescent="0.4">
      <c r="A27" s="50" t="s">
        <v>378</v>
      </c>
      <c r="B27" s="109">
        <v>2000</v>
      </c>
      <c r="C27" s="53">
        <v>22</v>
      </c>
      <c r="D27" s="53">
        <v>22</v>
      </c>
      <c r="E27" s="53">
        <v>12</v>
      </c>
      <c r="F27" s="53">
        <f>D27-E27</f>
        <v>10</v>
      </c>
      <c r="G27" s="53">
        <v>11.44</v>
      </c>
      <c r="H27" s="53">
        <v>11.44</v>
      </c>
      <c r="I27" s="53">
        <v>11.44</v>
      </c>
      <c r="J27" s="53">
        <f t="shared" ref="J27:M27" si="3">J29+J30</f>
        <v>0</v>
      </c>
      <c r="K27" s="53">
        <f t="shared" si="3"/>
        <v>0</v>
      </c>
      <c r="L27" s="53">
        <f t="shared" si="3"/>
        <v>0</v>
      </c>
      <c r="M27" s="53">
        <f t="shared" si="3"/>
        <v>0</v>
      </c>
      <c r="N27" s="53">
        <v>23</v>
      </c>
      <c r="O27" s="53">
        <v>23</v>
      </c>
      <c r="P27" s="53">
        <v>12.5</v>
      </c>
      <c r="Q27" s="53">
        <f t="shared" si="2"/>
        <v>10.5</v>
      </c>
    </row>
    <row r="28" spans="1:17" x14ac:dyDescent="0.4">
      <c r="A28" s="50" t="s">
        <v>377</v>
      </c>
      <c r="B28" s="109">
        <v>2100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36" x14ac:dyDescent="0.4">
      <c r="A29" s="50" t="s">
        <v>423</v>
      </c>
      <c r="B29" s="109"/>
      <c r="C29" s="53">
        <v>6</v>
      </c>
      <c r="D29" s="53">
        <v>6</v>
      </c>
      <c r="E29" s="53">
        <v>2.5</v>
      </c>
      <c r="F29" s="53">
        <f>C29-E29</f>
        <v>3.5</v>
      </c>
      <c r="G29" s="53">
        <v>3.09</v>
      </c>
      <c r="H29" s="53">
        <v>3.09</v>
      </c>
      <c r="I29" s="53">
        <v>3.09</v>
      </c>
      <c r="J29" s="53"/>
      <c r="K29" s="53"/>
      <c r="L29" s="53"/>
      <c r="M29" s="53"/>
      <c r="N29" s="53">
        <v>7</v>
      </c>
      <c r="O29" s="53">
        <v>7</v>
      </c>
      <c r="P29" s="53">
        <v>3</v>
      </c>
      <c r="Q29" s="53">
        <f>N29-P29</f>
        <v>4</v>
      </c>
    </row>
    <row r="30" spans="1:17" x14ac:dyDescent="0.4">
      <c r="A30" s="50" t="s">
        <v>424</v>
      </c>
      <c r="B30" s="110"/>
      <c r="C30" s="53">
        <v>16</v>
      </c>
      <c r="D30" s="53">
        <v>16</v>
      </c>
      <c r="E30" s="53">
        <v>9.5</v>
      </c>
      <c r="F30" s="53">
        <f>C30-E30</f>
        <v>6.5</v>
      </c>
      <c r="G30" s="53">
        <v>8.35</v>
      </c>
      <c r="H30" s="53">
        <v>8.35</v>
      </c>
      <c r="I30" s="53">
        <v>8.35</v>
      </c>
      <c r="J30" s="53"/>
      <c r="K30" s="53"/>
      <c r="L30" s="53"/>
      <c r="M30" s="53"/>
      <c r="N30" s="53">
        <v>16</v>
      </c>
      <c r="O30" s="53">
        <v>16</v>
      </c>
      <c r="P30" s="53">
        <v>9.5</v>
      </c>
      <c r="Q30" s="53">
        <f>N30-P30</f>
        <v>6.5</v>
      </c>
    </row>
    <row r="31" spans="1:17" ht="54" x14ac:dyDescent="0.4">
      <c r="A31" s="50" t="s">
        <v>379</v>
      </c>
      <c r="B31" s="109">
        <v>3000</v>
      </c>
      <c r="C31" s="53">
        <v>8</v>
      </c>
      <c r="D31" s="53">
        <v>8</v>
      </c>
      <c r="E31" s="53">
        <v>7</v>
      </c>
      <c r="F31" s="53">
        <v>1</v>
      </c>
      <c r="G31" s="53">
        <v>5.61</v>
      </c>
      <c r="H31" s="53">
        <v>5.61</v>
      </c>
      <c r="I31" s="53">
        <v>5.61</v>
      </c>
      <c r="J31" s="53">
        <v>0.5</v>
      </c>
      <c r="K31" s="53">
        <f t="shared" ref="K31:M31" si="4">K33</f>
        <v>0</v>
      </c>
      <c r="L31" s="53">
        <f t="shared" si="4"/>
        <v>0</v>
      </c>
      <c r="M31" s="53">
        <f t="shared" si="4"/>
        <v>0</v>
      </c>
      <c r="N31" s="53">
        <v>8</v>
      </c>
      <c r="O31" s="53">
        <v>8</v>
      </c>
      <c r="P31" s="53">
        <v>6.5</v>
      </c>
      <c r="Q31" s="53">
        <f>N31-P31</f>
        <v>1.5</v>
      </c>
    </row>
    <row r="32" spans="1:17" x14ac:dyDescent="0.4">
      <c r="A32" s="50" t="s">
        <v>377</v>
      </c>
      <c r="B32" s="109">
        <v>3100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36" x14ac:dyDescent="0.4">
      <c r="A33" s="50" t="s">
        <v>425</v>
      </c>
      <c r="B33" s="110"/>
      <c r="C33" s="53">
        <f>C31</f>
        <v>8</v>
      </c>
      <c r="D33" s="53">
        <f>D31</f>
        <v>8</v>
      </c>
      <c r="E33" s="53">
        <f t="shared" ref="E33:J33" si="5">E31</f>
        <v>7</v>
      </c>
      <c r="F33" s="53">
        <f t="shared" si="5"/>
        <v>1</v>
      </c>
      <c r="G33" s="53">
        <f t="shared" si="5"/>
        <v>5.61</v>
      </c>
      <c r="H33" s="53">
        <f t="shared" si="5"/>
        <v>5.61</v>
      </c>
      <c r="I33" s="53">
        <f t="shared" si="5"/>
        <v>5.61</v>
      </c>
      <c r="J33" s="53">
        <f t="shared" si="5"/>
        <v>0.5</v>
      </c>
      <c r="K33" s="53"/>
      <c r="L33" s="53"/>
      <c r="M33" s="53"/>
      <c r="N33" s="53">
        <v>8</v>
      </c>
      <c r="O33" s="53">
        <v>8</v>
      </c>
      <c r="P33" s="53">
        <v>6.5</v>
      </c>
      <c r="Q33" s="53">
        <f>N33-P33</f>
        <v>1.5</v>
      </c>
    </row>
    <row r="34" spans="1:17" x14ac:dyDescent="0.4">
      <c r="A34" s="106" t="s">
        <v>39</v>
      </c>
      <c r="B34" s="109">
        <v>9000</v>
      </c>
      <c r="C34" s="53">
        <f>C24+C27+C31</f>
        <v>149.73000000000002</v>
      </c>
      <c r="D34" s="53">
        <f t="shared" ref="D34:P34" si="6">D24+D27+D31</f>
        <v>149.73000000000002</v>
      </c>
      <c r="E34" s="53">
        <f t="shared" si="6"/>
        <v>127.25</v>
      </c>
      <c r="F34" s="53">
        <f t="shared" si="6"/>
        <v>22.480000000000004</v>
      </c>
      <c r="G34" s="53">
        <f t="shared" si="6"/>
        <v>71.61</v>
      </c>
      <c r="H34" s="53">
        <f t="shared" si="6"/>
        <v>71.61</v>
      </c>
      <c r="I34" s="53">
        <f t="shared" si="6"/>
        <v>71.61</v>
      </c>
      <c r="J34" s="53">
        <f t="shared" si="6"/>
        <v>1.75</v>
      </c>
      <c r="K34" s="53">
        <f t="shared" si="6"/>
        <v>0</v>
      </c>
      <c r="L34" s="53">
        <f t="shared" si="6"/>
        <v>0</v>
      </c>
      <c r="M34" s="53">
        <f t="shared" si="6"/>
        <v>0</v>
      </c>
      <c r="N34" s="53">
        <f t="shared" si="6"/>
        <v>155.70999999999998</v>
      </c>
      <c r="O34" s="53">
        <f t="shared" si="6"/>
        <v>155.70999999999998</v>
      </c>
      <c r="P34" s="53">
        <f t="shared" si="6"/>
        <v>139.5</v>
      </c>
      <c r="Q34" s="53">
        <f>Q24+Q27+Q31</f>
        <v>16.209999999999994</v>
      </c>
    </row>
    <row r="35" spans="1:17" x14ac:dyDescent="0.4">
      <c r="A35" s="4"/>
    </row>
    <row r="36" spans="1:17" x14ac:dyDescent="0.4">
      <c r="A36" s="132" t="s">
        <v>140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x14ac:dyDescent="0.4">
      <c r="A37" s="4"/>
    </row>
    <row r="38" spans="1:17" ht="64.5" customHeight="1" x14ac:dyDescent="0.4">
      <c r="A38" s="173" t="s">
        <v>141</v>
      </c>
      <c r="B38" s="173" t="s">
        <v>27</v>
      </c>
      <c r="C38" s="173" t="s">
        <v>142</v>
      </c>
      <c r="D38" s="173"/>
      <c r="E38" s="173"/>
      <c r="F38" s="173"/>
      <c r="G38" s="173"/>
      <c r="H38" s="173"/>
      <c r="I38" s="173" t="s">
        <v>380</v>
      </c>
      <c r="J38" s="173"/>
      <c r="K38" s="184" t="s">
        <v>366</v>
      </c>
      <c r="L38" s="200"/>
      <c r="M38" s="200"/>
      <c r="N38" s="200"/>
      <c r="O38" s="200"/>
      <c r="P38" s="185"/>
    </row>
    <row r="39" spans="1:17" x14ac:dyDescent="0.4">
      <c r="A39" s="173"/>
      <c r="B39" s="173"/>
      <c r="C39" s="173" t="s">
        <v>33</v>
      </c>
      <c r="D39" s="173" t="s">
        <v>90</v>
      </c>
      <c r="E39" s="173"/>
      <c r="F39" s="173"/>
      <c r="G39" s="173"/>
      <c r="H39" s="173"/>
      <c r="I39" s="173" t="s">
        <v>90</v>
      </c>
      <c r="J39" s="173"/>
      <c r="K39" s="173" t="s">
        <v>90</v>
      </c>
      <c r="L39" s="173"/>
      <c r="M39" s="173"/>
      <c r="N39" s="173"/>
      <c r="O39" s="173"/>
      <c r="P39" s="173"/>
    </row>
    <row r="40" spans="1:17" ht="34.5" customHeight="1" x14ac:dyDescent="0.4">
      <c r="A40" s="173"/>
      <c r="B40" s="173"/>
      <c r="C40" s="173"/>
      <c r="D40" s="173" t="s">
        <v>138</v>
      </c>
      <c r="E40" s="173"/>
      <c r="F40" s="173"/>
      <c r="G40" s="173" t="s">
        <v>143</v>
      </c>
      <c r="H40" s="173" t="s">
        <v>144</v>
      </c>
      <c r="I40" s="173" t="s">
        <v>145</v>
      </c>
      <c r="J40" s="192" t="s">
        <v>381</v>
      </c>
      <c r="K40" s="173" t="s">
        <v>138</v>
      </c>
      <c r="L40" s="173"/>
      <c r="M40" s="173"/>
      <c r="N40" s="173"/>
      <c r="O40" s="173"/>
      <c r="P40" s="173"/>
    </row>
    <row r="41" spans="1:17" ht="68.25" customHeight="1" x14ac:dyDescent="0.4">
      <c r="A41" s="173"/>
      <c r="B41" s="173"/>
      <c r="C41" s="173"/>
      <c r="D41" s="173" t="s">
        <v>33</v>
      </c>
      <c r="E41" s="173" t="s">
        <v>146</v>
      </c>
      <c r="F41" s="173"/>
      <c r="G41" s="173"/>
      <c r="H41" s="173"/>
      <c r="I41" s="173"/>
      <c r="J41" s="193"/>
      <c r="K41" s="173" t="s">
        <v>147</v>
      </c>
      <c r="L41" s="173" t="s">
        <v>148</v>
      </c>
      <c r="M41" s="173" t="s">
        <v>149</v>
      </c>
      <c r="N41" s="173"/>
      <c r="O41" s="192" t="s">
        <v>383</v>
      </c>
      <c r="P41" s="192" t="s">
        <v>382</v>
      </c>
    </row>
    <row r="42" spans="1:17" ht="18" customHeight="1" x14ac:dyDescent="0.4">
      <c r="A42" s="173"/>
      <c r="B42" s="173"/>
      <c r="C42" s="173"/>
      <c r="D42" s="173"/>
      <c r="E42" s="173" t="s">
        <v>150</v>
      </c>
      <c r="F42" s="173" t="s">
        <v>151</v>
      </c>
      <c r="G42" s="173"/>
      <c r="H42" s="173"/>
      <c r="I42" s="173"/>
      <c r="J42" s="193"/>
      <c r="K42" s="173"/>
      <c r="L42" s="173"/>
      <c r="M42" s="173" t="s">
        <v>90</v>
      </c>
      <c r="N42" s="173"/>
      <c r="O42" s="193"/>
      <c r="P42" s="193"/>
    </row>
    <row r="43" spans="1:17" ht="99" customHeight="1" x14ac:dyDescent="0.4">
      <c r="A43" s="173"/>
      <c r="B43" s="173"/>
      <c r="C43" s="173"/>
      <c r="D43" s="173"/>
      <c r="E43" s="173"/>
      <c r="F43" s="173"/>
      <c r="G43" s="173"/>
      <c r="H43" s="173"/>
      <c r="I43" s="173"/>
      <c r="J43" s="193"/>
      <c r="K43" s="173"/>
      <c r="L43" s="173"/>
      <c r="M43" s="192" t="s">
        <v>155</v>
      </c>
      <c r="N43" s="173" t="s">
        <v>152</v>
      </c>
      <c r="O43" s="193"/>
      <c r="P43" s="193"/>
    </row>
    <row r="44" spans="1:17" x14ac:dyDescent="0.4">
      <c r="A44" s="173"/>
      <c r="B44" s="173"/>
      <c r="C44" s="173"/>
      <c r="D44" s="173"/>
      <c r="E44" s="173"/>
      <c r="F44" s="173"/>
      <c r="G44" s="173"/>
      <c r="H44" s="173"/>
      <c r="I44" s="173"/>
      <c r="J44" s="194"/>
      <c r="K44" s="173"/>
      <c r="L44" s="173"/>
      <c r="M44" s="194"/>
      <c r="N44" s="173"/>
      <c r="O44" s="194"/>
      <c r="P44" s="194"/>
    </row>
    <row r="45" spans="1:17" x14ac:dyDescent="0.4">
      <c r="A45" s="109">
        <v>1</v>
      </c>
      <c r="B45" s="109">
        <v>2</v>
      </c>
      <c r="C45" s="109">
        <v>3</v>
      </c>
      <c r="D45" s="109">
        <v>4</v>
      </c>
      <c r="E45" s="109">
        <v>5</v>
      </c>
      <c r="F45" s="109">
        <v>6</v>
      </c>
      <c r="G45" s="109">
        <v>7</v>
      </c>
      <c r="H45" s="109">
        <v>8</v>
      </c>
      <c r="I45" s="109">
        <v>9</v>
      </c>
      <c r="J45" s="109">
        <v>10</v>
      </c>
      <c r="K45" s="109">
        <v>11</v>
      </c>
      <c r="L45" s="109">
        <v>12</v>
      </c>
      <c r="M45" s="109">
        <v>13</v>
      </c>
      <c r="N45" s="109">
        <v>14</v>
      </c>
      <c r="O45" s="109">
        <v>15</v>
      </c>
      <c r="P45" s="109">
        <v>16</v>
      </c>
    </row>
    <row r="46" spans="1:17" x14ac:dyDescent="0.4">
      <c r="A46" s="50" t="s">
        <v>376</v>
      </c>
      <c r="B46" s="109">
        <v>1000</v>
      </c>
      <c r="C46" s="53">
        <f>C48</f>
        <v>30118365.68</v>
      </c>
      <c r="D46" s="53">
        <f>D48</f>
        <v>29870118.509999998</v>
      </c>
      <c r="E46" s="53">
        <f>E48</f>
        <v>27346671.459999997</v>
      </c>
      <c r="F46" s="53">
        <f t="shared" ref="F46:G46" si="7">F48</f>
        <v>2523447.0499999998</v>
      </c>
      <c r="G46" s="53">
        <f t="shared" si="7"/>
        <v>248247.17</v>
      </c>
      <c r="H46" s="53"/>
      <c r="I46" s="53"/>
      <c r="J46" s="53"/>
      <c r="K46" s="53">
        <f t="shared" ref="K46:O46" si="8">K48</f>
        <v>20566299.870000001</v>
      </c>
      <c r="L46" s="53">
        <f t="shared" si="8"/>
        <v>9292818.6400000006</v>
      </c>
      <c r="M46" s="53">
        <f t="shared" si="8"/>
        <v>0</v>
      </c>
      <c r="N46" s="53">
        <f t="shared" si="8"/>
        <v>0</v>
      </c>
      <c r="O46" s="53">
        <f t="shared" si="8"/>
        <v>0</v>
      </c>
      <c r="P46" s="53">
        <f>P48</f>
        <v>11000</v>
      </c>
    </row>
    <row r="47" spans="1:17" x14ac:dyDescent="0.4">
      <c r="A47" s="50" t="s">
        <v>377</v>
      </c>
      <c r="B47" s="109">
        <v>1100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7" x14ac:dyDescent="0.4">
      <c r="A48" s="54" t="s">
        <v>422</v>
      </c>
      <c r="B48" s="110"/>
      <c r="C48" s="53">
        <v>30118365.68</v>
      </c>
      <c r="D48" s="53">
        <f>E48+F48</f>
        <v>29870118.509999998</v>
      </c>
      <c r="E48" s="53">
        <f>C48-F48-G48</f>
        <v>27346671.459999997</v>
      </c>
      <c r="F48" s="53">
        <v>2523447.0499999998</v>
      </c>
      <c r="G48" s="53">
        <v>248247.17</v>
      </c>
      <c r="H48" s="53"/>
      <c r="I48" s="53"/>
      <c r="J48" s="53"/>
      <c r="K48" s="53">
        <f>45475.25+20566299.87-45475.25</f>
        <v>20566299.870000001</v>
      </c>
      <c r="L48" s="53">
        <f>9376182.48-83363.84</f>
        <v>9292818.6400000006</v>
      </c>
      <c r="M48" s="53"/>
      <c r="N48" s="53"/>
      <c r="O48" s="53"/>
      <c r="P48" s="53">
        <f>130408.08-119408.08</f>
        <v>11000</v>
      </c>
    </row>
    <row r="49" spans="1:16" ht="36" x14ac:dyDescent="0.4">
      <c r="A49" s="50" t="s">
        <v>378</v>
      </c>
      <c r="B49" s="109">
        <v>2000</v>
      </c>
      <c r="C49" s="53">
        <f>C51+C52</f>
        <v>3598677.1100000003</v>
      </c>
      <c r="D49" s="53">
        <f>E49+F49</f>
        <v>3598677.1100000003</v>
      </c>
      <c r="E49" s="53">
        <f>C49-F49</f>
        <v>3357370.0600000005</v>
      </c>
      <c r="F49" s="53">
        <v>241307.05</v>
      </c>
      <c r="G49" s="53">
        <f t="shared" ref="G49:O49" si="9">G51+G52</f>
        <v>0</v>
      </c>
      <c r="H49" s="53"/>
      <c r="I49" s="53"/>
      <c r="J49" s="53"/>
      <c r="K49" s="53">
        <f>K51+K52</f>
        <v>2982155.5999999996</v>
      </c>
      <c r="L49" s="53">
        <f>L51+L52</f>
        <v>605521.51</v>
      </c>
      <c r="M49" s="53">
        <f t="shared" si="9"/>
        <v>0</v>
      </c>
      <c r="N49" s="53">
        <f t="shared" si="9"/>
        <v>0</v>
      </c>
      <c r="O49" s="53">
        <f t="shared" si="9"/>
        <v>0</v>
      </c>
      <c r="P49" s="53">
        <f>P51+P52</f>
        <v>11000</v>
      </c>
    </row>
    <row r="50" spans="1:16" x14ac:dyDescent="0.4">
      <c r="A50" s="50" t="s">
        <v>377</v>
      </c>
      <c r="B50" s="109">
        <v>2100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36" x14ac:dyDescent="0.4">
      <c r="A51" s="50" t="s">
        <v>423</v>
      </c>
      <c r="B51" s="109"/>
      <c r="C51" s="53">
        <v>1454860.41</v>
      </c>
      <c r="D51" s="53">
        <f>E51+F51</f>
        <v>1454860.41</v>
      </c>
      <c r="E51" s="53">
        <f>C51-F51</f>
        <v>1454860.41</v>
      </c>
      <c r="F51" s="53">
        <v>0</v>
      </c>
      <c r="G51" s="53">
        <v>0</v>
      </c>
      <c r="H51" s="53"/>
      <c r="I51" s="53"/>
      <c r="J51" s="53"/>
      <c r="K51" s="53">
        <f>C51-P51</f>
        <v>1443860.41</v>
      </c>
      <c r="L51" s="53">
        <v>0</v>
      </c>
      <c r="M51" s="53">
        <v>0</v>
      </c>
      <c r="N51" s="53">
        <v>0</v>
      </c>
      <c r="O51" s="53">
        <v>0</v>
      </c>
      <c r="P51" s="53">
        <v>11000</v>
      </c>
    </row>
    <row r="52" spans="1:16" x14ac:dyDescent="0.4">
      <c r="A52" s="50" t="s">
        <v>424</v>
      </c>
      <c r="B52" s="110"/>
      <c r="C52" s="53">
        <v>2143816.7000000002</v>
      </c>
      <c r="D52" s="53">
        <f>E52+F52</f>
        <v>2143816.7000000002</v>
      </c>
      <c r="E52" s="53">
        <f>C52-F52</f>
        <v>1902509.6500000001</v>
      </c>
      <c r="F52" s="53">
        <v>241307.05</v>
      </c>
      <c r="G52" s="53">
        <v>0</v>
      </c>
      <c r="H52" s="53"/>
      <c r="I52" s="53"/>
      <c r="J52" s="53"/>
      <c r="K52" s="53">
        <f>957464.05+580831.14</f>
        <v>1538295.19</v>
      </c>
      <c r="L52" s="53">
        <v>605521.51</v>
      </c>
      <c r="M52" s="53">
        <v>0</v>
      </c>
      <c r="N52" s="53">
        <v>0</v>
      </c>
      <c r="O52" s="53">
        <v>0</v>
      </c>
      <c r="P52" s="53">
        <v>0</v>
      </c>
    </row>
    <row r="53" spans="1:16" ht="54" x14ac:dyDescent="0.4">
      <c r="A53" s="50" t="s">
        <v>158</v>
      </c>
      <c r="B53" s="109">
        <v>3000</v>
      </c>
      <c r="C53" s="53">
        <f>C55</f>
        <v>4020092.58</v>
      </c>
      <c r="D53" s="53">
        <f>D55</f>
        <v>3735156.7199999997</v>
      </c>
      <c r="E53" s="53">
        <f>E55</f>
        <v>3157148.73</v>
      </c>
      <c r="F53" s="53">
        <v>578007.99</v>
      </c>
      <c r="G53" s="53">
        <v>284935.86</v>
      </c>
      <c r="H53" s="53"/>
      <c r="I53" s="53"/>
      <c r="J53" s="53"/>
      <c r="K53" s="53">
        <f>K55</f>
        <v>3689520.66</v>
      </c>
      <c r="L53" s="53">
        <f>L55</f>
        <v>23636.06</v>
      </c>
      <c r="M53" s="53">
        <f t="shared" ref="M53:O53" si="10">M55</f>
        <v>0</v>
      </c>
      <c r="N53" s="53">
        <f t="shared" si="10"/>
        <v>0</v>
      </c>
      <c r="O53" s="53">
        <f t="shared" si="10"/>
        <v>0</v>
      </c>
      <c r="P53" s="53">
        <v>22000</v>
      </c>
    </row>
    <row r="54" spans="1:16" x14ac:dyDescent="0.4">
      <c r="A54" s="50" t="s">
        <v>377</v>
      </c>
      <c r="B54" s="109">
        <v>3100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36" x14ac:dyDescent="0.4">
      <c r="A55" s="50" t="s">
        <v>425</v>
      </c>
      <c r="B55" s="110"/>
      <c r="C55" s="53">
        <v>4020092.58</v>
      </c>
      <c r="D55" s="53">
        <f>E55+F55</f>
        <v>3735156.7199999997</v>
      </c>
      <c r="E55" s="53">
        <f>C55-F55-G55</f>
        <v>3157148.73</v>
      </c>
      <c r="F55" s="53">
        <f>F53</f>
        <v>578007.99</v>
      </c>
      <c r="G55" s="53">
        <f>G53</f>
        <v>284935.86</v>
      </c>
      <c r="H55" s="53"/>
      <c r="I55" s="53"/>
      <c r="J55" s="53"/>
      <c r="K55" s="53">
        <f>3974456.52-284935.86</f>
        <v>3689520.66</v>
      </c>
      <c r="L55" s="53">
        <v>23636.06</v>
      </c>
      <c r="M55" s="53"/>
      <c r="N55" s="53"/>
      <c r="O55" s="53"/>
      <c r="P55" s="53">
        <f>P53</f>
        <v>22000</v>
      </c>
    </row>
    <row r="56" spans="1:16" x14ac:dyDescent="0.4">
      <c r="A56" s="106" t="s">
        <v>39</v>
      </c>
      <c r="B56" s="109">
        <v>9000</v>
      </c>
      <c r="C56" s="53">
        <f>C46+C49+C53</f>
        <v>37737135.369999997</v>
      </c>
      <c r="D56" s="53">
        <f>D46+D49+D53</f>
        <v>37203952.339999996</v>
      </c>
      <c r="E56" s="53">
        <f t="shared" ref="E56:P56" si="11">E46+E49+E53</f>
        <v>33861190.249999993</v>
      </c>
      <c r="F56" s="53">
        <f t="shared" si="11"/>
        <v>3342762.09</v>
      </c>
      <c r="G56" s="53">
        <f t="shared" si="11"/>
        <v>533183.03</v>
      </c>
      <c r="H56" s="53"/>
      <c r="I56" s="53"/>
      <c r="J56" s="53"/>
      <c r="K56" s="53">
        <f t="shared" si="11"/>
        <v>27237976.129999999</v>
      </c>
      <c r="L56" s="53">
        <f t="shared" si="11"/>
        <v>9921976.2100000009</v>
      </c>
      <c r="M56" s="53">
        <f t="shared" si="11"/>
        <v>0</v>
      </c>
      <c r="N56" s="53">
        <f t="shared" si="11"/>
        <v>0</v>
      </c>
      <c r="O56" s="53">
        <f t="shared" si="11"/>
        <v>0</v>
      </c>
      <c r="P56" s="53">
        <f t="shared" si="11"/>
        <v>44000</v>
      </c>
    </row>
    <row r="57" spans="1:16" x14ac:dyDescent="0.4">
      <c r="A57" s="4"/>
    </row>
    <row r="58" spans="1:16" ht="18" customHeight="1" x14ac:dyDescent="0.4">
      <c r="A58" s="173" t="s">
        <v>141</v>
      </c>
      <c r="B58" s="173" t="s">
        <v>27</v>
      </c>
      <c r="C58" s="173" t="s">
        <v>366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</row>
    <row r="59" spans="1:16" x14ac:dyDescent="0.4">
      <c r="A59" s="173"/>
      <c r="B59" s="173"/>
      <c r="C59" s="173" t="s">
        <v>90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</row>
    <row r="60" spans="1:16" ht="31.75" customHeight="1" x14ac:dyDescent="0.4">
      <c r="A60" s="173"/>
      <c r="B60" s="173"/>
      <c r="C60" s="173" t="s">
        <v>143</v>
      </c>
      <c r="D60" s="173"/>
      <c r="E60" s="173"/>
      <c r="F60" s="173"/>
      <c r="G60" s="173"/>
      <c r="H60" s="173"/>
      <c r="I60" s="173" t="s">
        <v>144</v>
      </c>
      <c r="J60" s="173"/>
      <c r="K60" s="173"/>
      <c r="L60" s="173"/>
      <c r="M60" s="173"/>
      <c r="N60" s="173"/>
    </row>
    <row r="61" spans="1:16" ht="62.5" customHeight="1" x14ac:dyDescent="0.4">
      <c r="A61" s="173"/>
      <c r="B61" s="173"/>
      <c r="C61" s="173" t="s">
        <v>153</v>
      </c>
      <c r="D61" s="173" t="s">
        <v>148</v>
      </c>
      <c r="E61" s="173" t="s">
        <v>149</v>
      </c>
      <c r="F61" s="173"/>
      <c r="G61" s="173" t="s">
        <v>154</v>
      </c>
      <c r="H61" s="192" t="s">
        <v>382</v>
      </c>
      <c r="I61" s="173" t="s">
        <v>153</v>
      </c>
      <c r="J61" s="173" t="s">
        <v>148</v>
      </c>
      <c r="K61" s="173" t="s">
        <v>149</v>
      </c>
      <c r="L61" s="173"/>
      <c r="M61" s="173" t="s">
        <v>154</v>
      </c>
      <c r="N61" s="192" t="s">
        <v>382</v>
      </c>
    </row>
    <row r="62" spans="1:16" x14ac:dyDescent="0.4">
      <c r="A62" s="173"/>
      <c r="B62" s="173"/>
      <c r="C62" s="173"/>
      <c r="D62" s="173"/>
      <c r="E62" s="173" t="s">
        <v>90</v>
      </c>
      <c r="F62" s="173"/>
      <c r="G62" s="173"/>
      <c r="H62" s="193"/>
      <c r="I62" s="173"/>
      <c r="J62" s="173"/>
      <c r="K62" s="173" t="s">
        <v>90</v>
      </c>
      <c r="L62" s="173"/>
      <c r="M62" s="173"/>
      <c r="N62" s="193"/>
    </row>
    <row r="63" spans="1:16" ht="108" x14ac:dyDescent="0.4">
      <c r="A63" s="173"/>
      <c r="B63" s="173"/>
      <c r="C63" s="173"/>
      <c r="D63" s="173"/>
      <c r="E63" s="109" t="s">
        <v>155</v>
      </c>
      <c r="F63" s="109" t="s">
        <v>152</v>
      </c>
      <c r="G63" s="173"/>
      <c r="H63" s="194"/>
      <c r="I63" s="173"/>
      <c r="J63" s="173"/>
      <c r="K63" s="109" t="s">
        <v>155</v>
      </c>
      <c r="L63" s="109" t="s">
        <v>152</v>
      </c>
      <c r="M63" s="173"/>
      <c r="N63" s="194"/>
    </row>
    <row r="64" spans="1:16" x14ac:dyDescent="0.4">
      <c r="A64" s="109">
        <v>1</v>
      </c>
      <c r="B64" s="109">
        <v>2</v>
      </c>
      <c r="C64" s="109">
        <v>17</v>
      </c>
      <c r="D64" s="109">
        <v>18</v>
      </c>
      <c r="E64" s="109">
        <v>19</v>
      </c>
      <c r="F64" s="109">
        <v>20</v>
      </c>
      <c r="G64" s="109">
        <v>21</v>
      </c>
      <c r="H64" s="109">
        <v>22</v>
      </c>
      <c r="I64" s="109">
        <v>23</v>
      </c>
      <c r="J64" s="109">
        <v>24</v>
      </c>
      <c r="K64" s="109">
        <v>25</v>
      </c>
      <c r="L64" s="109">
        <v>26</v>
      </c>
      <c r="M64" s="109">
        <v>27</v>
      </c>
      <c r="N64" s="109">
        <v>28</v>
      </c>
    </row>
    <row r="65" spans="1:14" x14ac:dyDescent="0.4">
      <c r="A65" s="50" t="s">
        <v>156</v>
      </c>
      <c r="B65" s="109">
        <v>1000</v>
      </c>
      <c r="C65" s="53">
        <f>C67</f>
        <v>45475.25</v>
      </c>
      <c r="D65" s="53">
        <f>D67</f>
        <v>83363.839999999997</v>
      </c>
      <c r="E65" s="53">
        <f t="shared" ref="E65:N65" si="12">E67</f>
        <v>0</v>
      </c>
      <c r="F65" s="53">
        <f t="shared" si="12"/>
        <v>0</v>
      </c>
      <c r="G65" s="53">
        <f t="shared" si="12"/>
        <v>0</v>
      </c>
      <c r="H65" s="53">
        <v>119408.08</v>
      </c>
      <c r="I65" s="53">
        <f t="shared" si="12"/>
        <v>0</v>
      </c>
      <c r="J65" s="53">
        <f t="shared" si="12"/>
        <v>0</v>
      </c>
      <c r="K65" s="53">
        <f t="shared" si="12"/>
        <v>0</v>
      </c>
      <c r="L65" s="53">
        <f t="shared" si="12"/>
        <v>0</v>
      </c>
      <c r="M65" s="53">
        <f t="shared" si="12"/>
        <v>0</v>
      </c>
      <c r="N65" s="53">
        <f t="shared" si="12"/>
        <v>0</v>
      </c>
    </row>
    <row r="66" spans="1:14" x14ac:dyDescent="0.4">
      <c r="A66" s="50" t="s">
        <v>377</v>
      </c>
      <c r="B66" s="109">
        <v>1100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x14ac:dyDescent="0.4">
      <c r="A67" s="54" t="s">
        <v>422</v>
      </c>
      <c r="B67" s="110"/>
      <c r="C67" s="53">
        <v>45475.25</v>
      </c>
      <c r="D67" s="53">
        <v>83363.839999999997</v>
      </c>
      <c r="E67" s="53"/>
      <c r="F67" s="53"/>
      <c r="G67" s="53"/>
      <c r="H67" s="53">
        <v>119408.08</v>
      </c>
      <c r="I67" s="53"/>
      <c r="J67" s="53"/>
      <c r="K67" s="53"/>
      <c r="L67" s="53"/>
      <c r="M67" s="53"/>
      <c r="N67" s="53"/>
    </row>
    <row r="68" spans="1:14" ht="36" x14ac:dyDescent="0.4">
      <c r="A68" s="50" t="s">
        <v>157</v>
      </c>
      <c r="B68" s="109">
        <v>2000</v>
      </c>
      <c r="C68" s="53">
        <f>C70+C71</f>
        <v>0</v>
      </c>
      <c r="D68" s="53">
        <f t="shared" ref="D68:N68" si="13">D70+D71</f>
        <v>0</v>
      </c>
      <c r="E68" s="53">
        <f t="shared" si="13"/>
        <v>0</v>
      </c>
      <c r="F68" s="53">
        <f t="shared" si="13"/>
        <v>0</v>
      </c>
      <c r="G68" s="53">
        <f t="shared" si="13"/>
        <v>0</v>
      </c>
      <c r="H68" s="53">
        <f t="shared" si="13"/>
        <v>0</v>
      </c>
      <c r="I68" s="53">
        <f t="shared" si="13"/>
        <v>0</v>
      </c>
      <c r="J68" s="53">
        <f t="shared" si="13"/>
        <v>0</v>
      </c>
      <c r="K68" s="53">
        <f t="shared" si="13"/>
        <v>0</v>
      </c>
      <c r="L68" s="53">
        <f t="shared" si="13"/>
        <v>0</v>
      </c>
      <c r="M68" s="53">
        <f t="shared" si="13"/>
        <v>0</v>
      </c>
      <c r="N68" s="53">
        <f t="shared" si="13"/>
        <v>0</v>
      </c>
    </row>
    <row r="69" spans="1:14" x14ac:dyDescent="0.4">
      <c r="A69" s="50" t="s">
        <v>377</v>
      </c>
      <c r="B69" s="109">
        <v>2100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36" x14ac:dyDescent="0.4">
      <c r="A70" s="50" t="s">
        <v>423</v>
      </c>
      <c r="B70" s="10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x14ac:dyDescent="0.4">
      <c r="A71" s="50" t="s">
        <v>424</v>
      </c>
      <c r="B71" s="11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54" x14ac:dyDescent="0.4">
      <c r="A72" s="50" t="s">
        <v>158</v>
      </c>
      <c r="B72" s="109">
        <v>3000</v>
      </c>
      <c r="C72" s="53">
        <v>284935.86</v>
      </c>
      <c r="D72" s="53">
        <f t="shared" ref="D72:N72" si="14">D74</f>
        <v>0</v>
      </c>
      <c r="E72" s="53">
        <f t="shared" si="14"/>
        <v>0</v>
      </c>
      <c r="F72" s="53">
        <f t="shared" si="14"/>
        <v>0</v>
      </c>
      <c r="G72" s="53">
        <f t="shared" si="14"/>
        <v>0</v>
      </c>
      <c r="H72" s="53">
        <f t="shared" si="14"/>
        <v>0</v>
      </c>
      <c r="I72" s="53">
        <f t="shared" si="14"/>
        <v>0</v>
      </c>
      <c r="J72" s="53">
        <f t="shared" si="14"/>
        <v>0</v>
      </c>
      <c r="K72" s="53">
        <f t="shared" si="14"/>
        <v>0</v>
      </c>
      <c r="L72" s="53">
        <f t="shared" si="14"/>
        <v>0</v>
      </c>
      <c r="M72" s="53">
        <f t="shared" si="14"/>
        <v>0</v>
      </c>
      <c r="N72" s="53">
        <f t="shared" si="14"/>
        <v>0</v>
      </c>
    </row>
    <row r="73" spans="1:14" x14ac:dyDescent="0.4">
      <c r="A73" s="50" t="s">
        <v>377</v>
      </c>
      <c r="B73" s="109">
        <v>3001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36" x14ac:dyDescent="0.4">
      <c r="A74" s="50" t="s">
        <v>425</v>
      </c>
      <c r="B74" s="110"/>
      <c r="C74" s="81">
        <f>C72</f>
        <v>284935.86</v>
      </c>
      <c r="D74" s="53"/>
      <c r="E74" s="53"/>
      <c r="F74" s="53"/>
      <c r="G74" s="53"/>
      <c r="H74" s="81"/>
      <c r="I74" s="53"/>
      <c r="J74" s="53"/>
      <c r="K74" s="53"/>
      <c r="L74" s="53"/>
      <c r="M74" s="53"/>
      <c r="N74" s="53"/>
    </row>
    <row r="75" spans="1:14" x14ac:dyDescent="0.4">
      <c r="A75" s="25" t="s">
        <v>39</v>
      </c>
      <c r="B75" s="109">
        <v>9000</v>
      </c>
      <c r="C75" s="53">
        <f>C65+C68+C72</f>
        <v>330411.11</v>
      </c>
      <c r="D75" s="53">
        <f t="shared" ref="D75:N75" si="15">D65+D68+D72</f>
        <v>83363.839999999997</v>
      </c>
      <c r="E75" s="53">
        <f t="shared" si="15"/>
        <v>0</v>
      </c>
      <c r="F75" s="53">
        <f t="shared" si="15"/>
        <v>0</v>
      </c>
      <c r="G75" s="53">
        <f t="shared" si="15"/>
        <v>0</v>
      </c>
      <c r="H75" s="53">
        <f t="shared" si="15"/>
        <v>119408.08</v>
      </c>
      <c r="I75" s="53">
        <f t="shared" si="15"/>
        <v>0</v>
      </c>
      <c r="J75" s="53">
        <f t="shared" si="15"/>
        <v>0</v>
      </c>
      <c r="K75" s="53">
        <f t="shared" si="15"/>
        <v>0</v>
      </c>
      <c r="L75" s="53">
        <f t="shared" si="15"/>
        <v>0</v>
      </c>
      <c r="M75" s="53">
        <f t="shared" si="15"/>
        <v>0</v>
      </c>
      <c r="N75" s="53">
        <f t="shared" si="15"/>
        <v>0</v>
      </c>
    </row>
    <row r="76" spans="1:14" x14ac:dyDescent="0.4">
      <c r="A76" s="26"/>
      <c r="B76" s="27"/>
      <c r="C76" s="27"/>
      <c r="D76" s="27"/>
      <c r="E76" s="79"/>
      <c r="F76" s="79"/>
      <c r="G76" s="27"/>
      <c r="H76" s="27"/>
      <c r="I76" s="27"/>
      <c r="J76" s="27"/>
      <c r="K76" s="27"/>
      <c r="L76" s="27"/>
      <c r="M76" s="27"/>
      <c r="N76" s="27"/>
    </row>
    <row r="77" spans="1:14" ht="18" customHeight="1" x14ac:dyDescent="0.4">
      <c r="A77" s="173" t="s">
        <v>141</v>
      </c>
      <c r="B77" s="173" t="s">
        <v>27</v>
      </c>
      <c r="C77" s="173" t="s">
        <v>367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1:14" x14ac:dyDescent="0.4">
      <c r="A78" s="173"/>
      <c r="B78" s="173"/>
      <c r="C78" s="173" t="s">
        <v>90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1:14" ht="24.75" customHeight="1" x14ac:dyDescent="0.4">
      <c r="A79" s="173"/>
      <c r="B79" s="173"/>
      <c r="C79" s="173" t="s">
        <v>159</v>
      </c>
      <c r="D79" s="173"/>
      <c r="E79" s="173"/>
      <c r="F79" s="173"/>
      <c r="G79" s="173"/>
      <c r="H79" s="173"/>
      <c r="I79" s="196" t="s">
        <v>384</v>
      </c>
      <c r="J79" s="179"/>
      <c r="K79" s="179"/>
      <c r="L79" s="179"/>
      <c r="M79" s="179"/>
      <c r="N79" s="197"/>
    </row>
    <row r="80" spans="1:14" x14ac:dyDescent="0.4">
      <c r="A80" s="173"/>
      <c r="B80" s="173"/>
      <c r="C80" s="173"/>
      <c r="D80" s="173"/>
      <c r="E80" s="173"/>
      <c r="F80" s="173"/>
      <c r="G80" s="173"/>
      <c r="H80" s="173"/>
      <c r="I80" s="198"/>
      <c r="J80" s="146"/>
      <c r="K80" s="146"/>
      <c r="L80" s="146"/>
      <c r="M80" s="146"/>
      <c r="N80" s="199"/>
    </row>
    <row r="81" spans="1:14" ht="54" customHeight="1" x14ac:dyDescent="0.4">
      <c r="A81" s="173"/>
      <c r="B81" s="173"/>
      <c r="C81" s="173" t="s">
        <v>153</v>
      </c>
      <c r="D81" s="173" t="s">
        <v>148</v>
      </c>
      <c r="E81" s="173" t="s">
        <v>160</v>
      </c>
      <c r="F81" s="173"/>
      <c r="G81" s="173" t="s">
        <v>154</v>
      </c>
      <c r="H81" s="192" t="s">
        <v>382</v>
      </c>
      <c r="I81" s="173" t="s">
        <v>153</v>
      </c>
      <c r="J81" s="173" t="s">
        <v>148</v>
      </c>
      <c r="K81" s="173" t="s">
        <v>160</v>
      </c>
      <c r="L81" s="173"/>
      <c r="M81" s="173" t="s">
        <v>154</v>
      </c>
      <c r="N81" s="192" t="s">
        <v>382</v>
      </c>
    </row>
    <row r="82" spans="1:14" x14ac:dyDescent="0.4">
      <c r="A82" s="173"/>
      <c r="B82" s="173"/>
      <c r="C82" s="173"/>
      <c r="D82" s="173"/>
      <c r="E82" s="173"/>
      <c r="F82" s="173"/>
      <c r="G82" s="173"/>
      <c r="H82" s="193"/>
      <c r="I82" s="173"/>
      <c r="J82" s="173"/>
      <c r="K82" s="173"/>
      <c r="L82" s="173"/>
      <c r="M82" s="173"/>
      <c r="N82" s="193"/>
    </row>
    <row r="83" spans="1:14" ht="108" x14ac:dyDescent="0.4">
      <c r="A83" s="173"/>
      <c r="B83" s="173"/>
      <c r="C83" s="173"/>
      <c r="D83" s="173"/>
      <c r="E83" s="109" t="s">
        <v>155</v>
      </c>
      <c r="F83" s="109" t="s">
        <v>152</v>
      </c>
      <c r="G83" s="173"/>
      <c r="H83" s="194"/>
      <c r="I83" s="173"/>
      <c r="J83" s="173"/>
      <c r="K83" s="109" t="s">
        <v>155</v>
      </c>
      <c r="L83" s="109" t="s">
        <v>152</v>
      </c>
      <c r="M83" s="173"/>
      <c r="N83" s="194"/>
    </row>
    <row r="84" spans="1:14" x14ac:dyDescent="0.4">
      <c r="A84" s="109">
        <v>1</v>
      </c>
      <c r="B84" s="109">
        <v>2</v>
      </c>
      <c r="C84" s="109">
        <v>29</v>
      </c>
      <c r="D84" s="109">
        <v>30</v>
      </c>
      <c r="E84" s="109">
        <v>31</v>
      </c>
      <c r="F84" s="109">
        <v>32</v>
      </c>
      <c r="G84" s="109">
        <v>33</v>
      </c>
      <c r="H84" s="109">
        <v>34</v>
      </c>
      <c r="I84" s="109">
        <v>35</v>
      </c>
      <c r="J84" s="109">
        <v>36</v>
      </c>
      <c r="K84" s="109">
        <v>37</v>
      </c>
      <c r="L84" s="109">
        <v>38</v>
      </c>
      <c r="M84" s="109">
        <v>39</v>
      </c>
      <c r="N84" s="109">
        <v>40</v>
      </c>
    </row>
    <row r="85" spans="1:14" x14ac:dyDescent="0.4">
      <c r="A85" s="50" t="s">
        <v>156</v>
      </c>
      <c r="B85" s="109">
        <v>1000</v>
      </c>
      <c r="C85" s="53">
        <f>C87</f>
        <v>0</v>
      </c>
      <c r="D85" s="53">
        <f t="shared" ref="D85:N85" si="16">D87</f>
        <v>0</v>
      </c>
      <c r="E85" s="53">
        <f t="shared" si="16"/>
        <v>0</v>
      </c>
      <c r="F85" s="53">
        <f t="shared" si="16"/>
        <v>0</v>
      </c>
      <c r="G85" s="53">
        <f t="shared" si="16"/>
        <v>0</v>
      </c>
      <c r="H85" s="53">
        <f t="shared" si="16"/>
        <v>0</v>
      </c>
      <c r="I85" s="53">
        <f t="shared" si="16"/>
        <v>0</v>
      </c>
      <c r="J85" s="53">
        <f t="shared" si="16"/>
        <v>0</v>
      </c>
      <c r="K85" s="53">
        <f t="shared" si="16"/>
        <v>0</v>
      </c>
      <c r="L85" s="53">
        <f t="shared" si="16"/>
        <v>0</v>
      </c>
      <c r="M85" s="53">
        <f t="shared" si="16"/>
        <v>0</v>
      </c>
      <c r="N85" s="53">
        <f t="shared" si="16"/>
        <v>0</v>
      </c>
    </row>
    <row r="86" spans="1:14" x14ac:dyDescent="0.4">
      <c r="A86" s="50" t="s">
        <v>377</v>
      </c>
      <c r="B86" s="109">
        <v>1100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x14ac:dyDescent="0.4">
      <c r="A87" s="54" t="s">
        <v>422</v>
      </c>
      <c r="B87" s="110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36" x14ac:dyDescent="0.4">
      <c r="A88" s="50" t="s">
        <v>157</v>
      </c>
      <c r="B88" s="109">
        <v>2000</v>
      </c>
      <c r="C88" s="53">
        <f>C91+C90</f>
        <v>0</v>
      </c>
      <c r="D88" s="53">
        <f t="shared" ref="D88:N88" si="17">D91+D90</f>
        <v>0</v>
      </c>
      <c r="E88" s="53">
        <f t="shared" si="17"/>
        <v>0</v>
      </c>
      <c r="F88" s="53">
        <f t="shared" si="17"/>
        <v>0</v>
      </c>
      <c r="G88" s="53">
        <f t="shared" si="17"/>
        <v>0</v>
      </c>
      <c r="H88" s="53">
        <f t="shared" si="17"/>
        <v>0</v>
      </c>
      <c r="I88" s="53">
        <f t="shared" si="17"/>
        <v>0</v>
      </c>
      <c r="J88" s="53">
        <f t="shared" si="17"/>
        <v>0</v>
      </c>
      <c r="K88" s="53">
        <f t="shared" si="17"/>
        <v>0</v>
      </c>
      <c r="L88" s="53">
        <f t="shared" si="17"/>
        <v>0</v>
      </c>
      <c r="M88" s="53">
        <f t="shared" si="17"/>
        <v>0</v>
      </c>
      <c r="N88" s="53">
        <f t="shared" si="17"/>
        <v>0</v>
      </c>
    </row>
    <row r="89" spans="1:14" x14ac:dyDescent="0.4">
      <c r="A89" s="50" t="s">
        <v>377</v>
      </c>
      <c r="B89" s="109">
        <v>2100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36" x14ac:dyDescent="0.4">
      <c r="A90" s="50" t="s">
        <v>423</v>
      </c>
      <c r="B90" s="109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x14ac:dyDescent="0.4">
      <c r="A91" s="50" t="s">
        <v>424</v>
      </c>
      <c r="B91" s="110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54" x14ac:dyDescent="0.4">
      <c r="A92" s="50" t="s">
        <v>158</v>
      </c>
      <c r="B92" s="109">
        <v>3000</v>
      </c>
      <c r="C92" s="53">
        <f>C94</f>
        <v>0</v>
      </c>
      <c r="D92" s="53">
        <f t="shared" ref="D92:N92" si="18">D94</f>
        <v>0</v>
      </c>
      <c r="E92" s="53">
        <f t="shared" si="18"/>
        <v>0</v>
      </c>
      <c r="F92" s="53">
        <f t="shared" si="18"/>
        <v>0</v>
      </c>
      <c r="G92" s="53">
        <f t="shared" si="18"/>
        <v>0</v>
      </c>
      <c r="H92" s="53">
        <f t="shared" si="18"/>
        <v>0</v>
      </c>
      <c r="I92" s="53">
        <f t="shared" si="18"/>
        <v>0</v>
      </c>
      <c r="J92" s="53">
        <f t="shared" si="18"/>
        <v>0</v>
      </c>
      <c r="K92" s="53">
        <f t="shared" si="18"/>
        <v>0</v>
      </c>
      <c r="L92" s="53">
        <f t="shared" si="18"/>
        <v>0</v>
      </c>
      <c r="M92" s="53">
        <f t="shared" si="18"/>
        <v>0</v>
      </c>
      <c r="N92" s="53">
        <f t="shared" si="18"/>
        <v>0</v>
      </c>
    </row>
    <row r="93" spans="1:14" x14ac:dyDescent="0.4">
      <c r="A93" s="50" t="s">
        <v>377</v>
      </c>
      <c r="B93" s="109">
        <v>3001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36" x14ac:dyDescent="0.4">
      <c r="A94" s="50" t="s">
        <v>425</v>
      </c>
      <c r="B94" s="110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x14ac:dyDescent="0.4">
      <c r="A95" s="106" t="s">
        <v>39</v>
      </c>
      <c r="B95" s="109">
        <v>9000</v>
      </c>
      <c r="C95" s="53">
        <f>C85+C88+C92</f>
        <v>0</v>
      </c>
      <c r="D95" s="53">
        <f t="shared" ref="D95:N95" si="19">D85+D88+D92</f>
        <v>0</v>
      </c>
      <c r="E95" s="53">
        <f t="shared" si="19"/>
        <v>0</v>
      </c>
      <c r="F95" s="53">
        <f t="shared" si="19"/>
        <v>0</v>
      </c>
      <c r="G95" s="53">
        <f t="shared" si="19"/>
        <v>0</v>
      </c>
      <c r="H95" s="53">
        <f t="shared" si="19"/>
        <v>0</v>
      </c>
      <c r="I95" s="53">
        <f t="shared" si="19"/>
        <v>0</v>
      </c>
      <c r="J95" s="53">
        <f t="shared" si="19"/>
        <v>0</v>
      </c>
      <c r="K95" s="53">
        <f t="shared" si="19"/>
        <v>0</v>
      </c>
      <c r="L95" s="53">
        <f t="shared" si="19"/>
        <v>0</v>
      </c>
      <c r="M95" s="53">
        <f t="shared" si="19"/>
        <v>0</v>
      </c>
      <c r="N95" s="53">
        <f t="shared" si="19"/>
        <v>0</v>
      </c>
    </row>
    <row r="96" spans="1:14" x14ac:dyDescent="0.4">
      <c r="A96" s="4"/>
    </row>
    <row r="97" spans="1:19" customFormat="1" ht="18.5" x14ac:dyDescent="0.45">
      <c r="A97" s="105"/>
      <c r="B97" s="6"/>
      <c r="C97" s="6"/>
      <c r="D97" s="6"/>
      <c r="E97" s="6"/>
      <c r="F97" s="5"/>
      <c r="G97" s="5"/>
      <c r="H97" s="5"/>
      <c r="I97" s="5"/>
      <c r="J97" s="5"/>
    </row>
    <row r="98" spans="1:19" customFormat="1" ht="56.25" customHeight="1" x14ac:dyDescent="0.45">
      <c r="A98" s="105" t="str">
        <f>'1'!A38</f>
        <v>Руководитель (уполномоченное лицо) Учреждения</v>
      </c>
      <c r="B98" s="5"/>
      <c r="C98" s="5"/>
      <c r="D98" s="5"/>
      <c r="E98" s="107" t="s">
        <v>439</v>
      </c>
      <c r="F98" s="6"/>
      <c r="G98" s="38"/>
      <c r="H98" s="5"/>
      <c r="I98" s="146" t="s">
        <v>430</v>
      </c>
      <c r="J98" s="146"/>
    </row>
    <row r="99" spans="1:19" customFormat="1" ht="31.75" customHeight="1" x14ac:dyDescent="0.45">
      <c r="A99" s="6"/>
      <c r="B99" s="5"/>
      <c r="C99" s="5"/>
      <c r="D99" s="5"/>
      <c r="E99" s="108" t="s">
        <v>20</v>
      </c>
      <c r="F99" s="2"/>
      <c r="G99" s="108" t="s">
        <v>50</v>
      </c>
      <c r="H99" s="52"/>
      <c r="I99" s="172" t="s">
        <v>21</v>
      </c>
      <c r="J99" s="172"/>
    </row>
    <row r="100" spans="1:19" customFormat="1" ht="42" customHeight="1" x14ac:dyDescent="0.45">
      <c r="A100" s="105" t="str">
        <f>'1'!A40</f>
        <v>Исполнитель</v>
      </c>
      <c r="B100" s="5"/>
      <c r="C100" s="5"/>
      <c r="D100" s="5"/>
      <c r="E100" s="107" t="s">
        <v>437</v>
      </c>
      <c r="F100" s="6"/>
      <c r="G100" s="38" t="s">
        <v>431</v>
      </c>
      <c r="H100" s="5"/>
      <c r="I100" s="146" t="s">
        <v>432</v>
      </c>
      <c r="J100" s="146"/>
    </row>
    <row r="101" spans="1:19" customFormat="1" ht="31" x14ac:dyDescent="0.45">
      <c r="A101" s="6"/>
      <c r="B101" s="5"/>
      <c r="C101" s="5"/>
      <c r="D101" s="5"/>
      <c r="E101" s="108" t="s">
        <v>20</v>
      </c>
      <c r="F101" s="2"/>
      <c r="G101" s="108" t="s">
        <v>51</v>
      </c>
      <c r="H101" s="52"/>
      <c r="I101" s="172" t="s">
        <v>23</v>
      </c>
      <c r="J101" s="172"/>
    </row>
    <row r="102" spans="1:19" customFormat="1" ht="18.5" x14ac:dyDescent="0.45">
      <c r="A102" s="10"/>
      <c r="B102" s="5"/>
      <c r="C102" s="5"/>
      <c r="D102" s="5"/>
      <c r="E102" s="5"/>
      <c r="F102" s="5"/>
      <c r="G102" s="5"/>
      <c r="H102" s="5"/>
      <c r="I102" s="5"/>
      <c r="J102" s="5"/>
    </row>
    <row r="103" spans="1:19" customFormat="1" x14ac:dyDescent="0.4">
      <c r="A103" s="10" t="str">
        <f>'1'!A42</f>
        <v>"____"_______________ 20____г.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</sheetData>
  <mergeCells count="113">
    <mergeCell ref="N81:N83"/>
    <mergeCell ref="J40:J44"/>
    <mergeCell ref="P41:P44"/>
    <mergeCell ref="M43:M44"/>
    <mergeCell ref="H61:H63"/>
    <mergeCell ref="N61:N63"/>
    <mergeCell ref="L19:L22"/>
    <mergeCell ref="N19:N22"/>
    <mergeCell ref="O19:O22"/>
    <mergeCell ref="H40:H44"/>
    <mergeCell ref="I40:I44"/>
    <mergeCell ref="K40:P40"/>
    <mergeCell ref="I81:I83"/>
    <mergeCell ref="J81:J83"/>
    <mergeCell ref="K81:L82"/>
    <mergeCell ref="M81:M83"/>
    <mergeCell ref="P18:Q18"/>
    <mergeCell ref="C19:C22"/>
    <mergeCell ref="E19:E22"/>
    <mergeCell ref="F19:F22"/>
    <mergeCell ref="H19:I20"/>
    <mergeCell ref="C18:D18"/>
    <mergeCell ref="E18:F18"/>
    <mergeCell ref="G18:G22"/>
    <mergeCell ref="H18:K18"/>
    <mergeCell ref="P19:P22"/>
    <mergeCell ref="Q19:Q22"/>
    <mergeCell ref="H21:H22"/>
    <mergeCell ref="M19:M22"/>
    <mergeCell ref="J19:J22"/>
    <mergeCell ref="K19:K22"/>
    <mergeCell ref="I21:I22"/>
    <mergeCell ref="A38:A44"/>
    <mergeCell ref="B38:B44"/>
    <mergeCell ref="C38:H38"/>
    <mergeCell ref="I38:J38"/>
    <mergeCell ref="K38:P38"/>
    <mergeCell ref="C39:C44"/>
    <mergeCell ref="D39:H39"/>
    <mergeCell ref="A17:A22"/>
    <mergeCell ref="B17:B22"/>
    <mergeCell ref="C17:F17"/>
    <mergeCell ref="G17:K17"/>
    <mergeCell ref="L17:M17"/>
    <mergeCell ref="N17:Q17"/>
    <mergeCell ref="L41:L44"/>
    <mergeCell ref="M41:N41"/>
    <mergeCell ref="O41:O44"/>
    <mergeCell ref="E42:E44"/>
    <mergeCell ref="F42:F44"/>
    <mergeCell ref="M42:N42"/>
    <mergeCell ref="N43:N44"/>
    <mergeCell ref="I39:J39"/>
    <mergeCell ref="K39:P39"/>
    <mergeCell ref="D40:F40"/>
    <mergeCell ref="G40:G44"/>
    <mergeCell ref="B58:B63"/>
    <mergeCell ref="C58:N58"/>
    <mergeCell ref="C59:N59"/>
    <mergeCell ref="C60:H60"/>
    <mergeCell ref="I60:N60"/>
    <mergeCell ref="C61:C63"/>
    <mergeCell ref="D61:D63"/>
    <mergeCell ref="E61:F61"/>
    <mergeCell ref="G61:G63"/>
    <mergeCell ref="A1:Q1"/>
    <mergeCell ref="A15:Q15"/>
    <mergeCell ref="N3:O3"/>
    <mergeCell ref="F4:L4"/>
    <mergeCell ref="N5:O5"/>
    <mergeCell ref="A77:A83"/>
    <mergeCell ref="B77:B83"/>
    <mergeCell ref="C77:N77"/>
    <mergeCell ref="C78:N78"/>
    <mergeCell ref="C79:H80"/>
    <mergeCell ref="C81:C83"/>
    <mergeCell ref="D81:D83"/>
    <mergeCell ref="E81:F82"/>
    <mergeCell ref="I61:I63"/>
    <mergeCell ref="J61:J63"/>
    <mergeCell ref="K61:L61"/>
    <mergeCell ref="M61:M63"/>
    <mergeCell ref="E62:F62"/>
    <mergeCell ref="A36:Q36"/>
    <mergeCell ref="D41:D44"/>
    <mergeCell ref="E41:F41"/>
    <mergeCell ref="K41:K44"/>
    <mergeCell ref="K62:L62"/>
    <mergeCell ref="A58:A63"/>
    <mergeCell ref="I101:J101"/>
    <mergeCell ref="I98:J98"/>
    <mergeCell ref="I99:J99"/>
    <mergeCell ref="I100:J100"/>
    <mergeCell ref="N4:O4"/>
    <mergeCell ref="N12:O12"/>
    <mergeCell ref="N11:O11"/>
    <mergeCell ref="N10:O10"/>
    <mergeCell ref="D19:D22"/>
    <mergeCell ref="D10:I10"/>
    <mergeCell ref="D11:I11"/>
    <mergeCell ref="D12:I12"/>
    <mergeCell ref="N6:O6"/>
    <mergeCell ref="D7:I7"/>
    <mergeCell ref="D8:I8"/>
    <mergeCell ref="N8:O8"/>
    <mergeCell ref="D9:I9"/>
    <mergeCell ref="N9:O9"/>
    <mergeCell ref="N7:O7"/>
    <mergeCell ref="G81:G83"/>
    <mergeCell ref="L18:M18"/>
    <mergeCell ref="N18:O18"/>
    <mergeCell ref="I79:N80"/>
    <mergeCell ref="H81:H83"/>
  </mergeCells>
  <pageMargins left="0.19685039370078741" right="0.19685039370078741" top="0.19685039370078741" bottom="0.19685039370078741" header="0.19685039370078741" footer="0.19685039370078741"/>
  <pageSetup paperSize="9" scale="4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406</vt:i4>
      </vt:variant>
    </vt:vector>
  </HeadingPairs>
  <TitlesOfParts>
    <vt:vector size="423" baseType="lpstr">
      <vt:lpstr>1</vt:lpstr>
      <vt:lpstr>1.1</vt:lpstr>
      <vt:lpstr>1.2.</vt:lpstr>
      <vt:lpstr>2</vt:lpstr>
      <vt:lpstr>3</vt:lpstr>
      <vt:lpstr>4</vt:lpstr>
      <vt:lpstr>4.1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'1'!sub_101000</vt:lpstr>
      <vt:lpstr>'1'!sub_101100</vt:lpstr>
      <vt:lpstr>'1'!sub_101200</vt:lpstr>
      <vt:lpstr>'1'!sub_101300</vt:lpstr>
      <vt:lpstr>'14'!sub_1103100</vt:lpstr>
      <vt:lpstr>'11'!sub_111000</vt:lpstr>
      <vt:lpstr>'11'!sub_111001</vt:lpstr>
      <vt:lpstr>'11'!sub_111002</vt:lpstr>
      <vt:lpstr>'11'!sub_111003</vt:lpstr>
      <vt:lpstr>'11'!sub_111004</vt:lpstr>
      <vt:lpstr>'11'!sub_111005</vt:lpstr>
      <vt:lpstr>'11'!sub_111009</vt:lpstr>
      <vt:lpstr>'12'!sub_11101000</vt:lpstr>
      <vt:lpstr>'11'!sub_111011</vt:lpstr>
      <vt:lpstr>'11'!sub_111021</vt:lpstr>
      <vt:lpstr>'11'!sub_111031</vt:lpstr>
      <vt:lpstr>'11'!sub_111041</vt:lpstr>
      <vt:lpstr>'11'!sub_111051</vt:lpstr>
      <vt:lpstr>'2'!sub_11109</vt:lpstr>
      <vt:lpstr>'2'!sub_11110</vt:lpstr>
      <vt:lpstr>'12'!sub_111100</vt:lpstr>
      <vt:lpstr>'12'!sub_1111001</vt:lpstr>
      <vt:lpstr>'12'!sub_1111002</vt:lpstr>
      <vt:lpstr>'2'!sub_111101</vt:lpstr>
      <vt:lpstr>'12'!sub_1111010</vt:lpstr>
      <vt:lpstr>'12'!sub_1111011</vt:lpstr>
      <vt:lpstr>'12'!sub_11110111</vt:lpstr>
      <vt:lpstr>'12'!sub_1111012</vt:lpstr>
      <vt:lpstr>'12'!sub_1111020</vt:lpstr>
      <vt:lpstr>'12'!sub_1111021</vt:lpstr>
      <vt:lpstr>'12'!sub_11110211</vt:lpstr>
      <vt:lpstr>'12'!sub_1111022</vt:lpstr>
      <vt:lpstr>'12'!sub_1111030</vt:lpstr>
      <vt:lpstr>'12'!sub_1111031</vt:lpstr>
      <vt:lpstr>'12'!sub_11110311</vt:lpstr>
      <vt:lpstr>'12'!sub_1111032</vt:lpstr>
      <vt:lpstr>'12'!sub_1111040</vt:lpstr>
      <vt:lpstr>'12'!sub_1111041</vt:lpstr>
      <vt:lpstr>'12'!sub_11110411</vt:lpstr>
      <vt:lpstr>'12'!sub_1111042</vt:lpstr>
      <vt:lpstr>'12'!sub_1111090</vt:lpstr>
      <vt:lpstr>'12'!sub_11111000</vt:lpstr>
      <vt:lpstr>'12'!sub_11111100</vt:lpstr>
      <vt:lpstr>'12'!sub_11111110</vt:lpstr>
      <vt:lpstr>'12'!sub_11111200</vt:lpstr>
      <vt:lpstr>'12'!sub_11112000</vt:lpstr>
      <vt:lpstr>'12'!sub_11112100</vt:lpstr>
      <vt:lpstr>'12'!sub_11112110</vt:lpstr>
      <vt:lpstr>'12'!sub_11112111</vt:lpstr>
      <vt:lpstr>'12'!sub_1111212</vt:lpstr>
      <vt:lpstr>'12'!sub_11112200</vt:lpstr>
      <vt:lpstr>'12'!sub_1111221</vt:lpstr>
      <vt:lpstr>'12'!sub_11112211</vt:lpstr>
      <vt:lpstr>'12'!sub_1111222</vt:lpstr>
      <vt:lpstr>'12'!sub_1111230</vt:lpstr>
      <vt:lpstr>'12'!sub_1111231</vt:lpstr>
      <vt:lpstr>'12'!sub_11112311</vt:lpstr>
      <vt:lpstr>'12'!sub_1111232</vt:lpstr>
      <vt:lpstr>'12'!sub_1111240</vt:lpstr>
      <vt:lpstr>'12'!sub_1111241</vt:lpstr>
      <vt:lpstr>'12'!sub_11112411</vt:lpstr>
      <vt:lpstr>'12'!sub_1111242</vt:lpstr>
      <vt:lpstr>'12'!sub_1111290</vt:lpstr>
      <vt:lpstr>'12'!sub_11113000</vt:lpstr>
      <vt:lpstr>'12'!sub_11113100</vt:lpstr>
      <vt:lpstr>'12'!sub_11113110</vt:lpstr>
      <vt:lpstr>'12'!sub_11113200</vt:lpstr>
      <vt:lpstr>'12'!sub_11114000</vt:lpstr>
      <vt:lpstr>'12'!sub_11114100</vt:lpstr>
      <vt:lpstr>'12'!sub_11114110</vt:lpstr>
      <vt:lpstr>'12'!sub_11114200</vt:lpstr>
      <vt:lpstr>'12'!sub_11119000</vt:lpstr>
      <vt:lpstr>'2'!sub_11120</vt:lpstr>
      <vt:lpstr>'12'!sub_1112000</vt:lpstr>
      <vt:lpstr>'13'!sub_1112001</vt:lpstr>
      <vt:lpstr>'13'!sub_1112002</vt:lpstr>
      <vt:lpstr>'13'!sub_1112003</vt:lpstr>
      <vt:lpstr>'13'!sub_1112004</vt:lpstr>
      <vt:lpstr>'2'!sub_111201</vt:lpstr>
      <vt:lpstr>'2'!sub_111202</vt:lpstr>
      <vt:lpstr>'2'!sub_111209</vt:lpstr>
      <vt:lpstr>'12'!sub_1112100</vt:lpstr>
      <vt:lpstr>'12'!sub_1112110</vt:lpstr>
      <vt:lpstr>'13'!sub_11121100</vt:lpstr>
      <vt:lpstr>'13'!sub_11121110</vt:lpstr>
      <vt:lpstr>'13'!sub_11121111</vt:lpstr>
      <vt:lpstr>'13'!sub_11121112</vt:lpstr>
      <vt:lpstr>'13'!sub_11121113</vt:lpstr>
      <vt:lpstr>'13'!sub_11121114</vt:lpstr>
      <vt:lpstr>'13'!sub_11121115</vt:lpstr>
      <vt:lpstr>'13'!sub_11121116</vt:lpstr>
      <vt:lpstr>'13'!sub_11121117</vt:lpstr>
      <vt:lpstr>'13'!sub_11121118</vt:lpstr>
      <vt:lpstr>'13'!sub_11121120</vt:lpstr>
      <vt:lpstr>'13'!sub_11121130</vt:lpstr>
      <vt:lpstr>'13'!sub_11121140</vt:lpstr>
      <vt:lpstr>'13'!sub_11121150</vt:lpstr>
      <vt:lpstr>'13'!sub_11121160</vt:lpstr>
      <vt:lpstr>'13'!sub_11121170</vt:lpstr>
      <vt:lpstr>'13'!sub_11121180</vt:lpstr>
      <vt:lpstr>'13'!sub_11121190</vt:lpstr>
      <vt:lpstr>'13'!sub_11121200</vt:lpstr>
      <vt:lpstr>'13'!sub_11121210</vt:lpstr>
      <vt:lpstr>'13'!sub_11121211</vt:lpstr>
      <vt:lpstr>'13'!sub_11121212</vt:lpstr>
      <vt:lpstr>'13'!sub_11121213</vt:lpstr>
      <vt:lpstr>'13'!sub_11121214</vt:lpstr>
      <vt:lpstr>'13'!sub_11121215</vt:lpstr>
      <vt:lpstr>'13'!sub_11121220</vt:lpstr>
      <vt:lpstr>'13'!sub_11121221</vt:lpstr>
      <vt:lpstr>'13'!sub_11121222</vt:lpstr>
      <vt:lpstr>'13'!sub_11121223</vt:lpstr>
      <vt:lpstr>'13'!sub_11121224</vt:lpstr>
      <vt:lpstr>'13'!sub_11121225</vt:lpstr>
      <vt:lpstr>'13'!sub_11121226</vt:lpstr>
      <vt:lpstr>'13'!sub_11121300</vt:lpstr>
      <vt:lpstr>'13'!sub_11121310</vt:lpstr>
      <vt:lpstr>'13'!sub_11121320</vt:lpstr>
      <vt:lpstr>'13'!sub_11121330</vt:lpstr>
      <vt:lpstr>'13'!sub_11121340</vt:lpstr>
      <vt:lpstr>'13'!sub_11121350</vt:lpstr>
      <vt:lpstr>'13'!sub_11121360</vt:lpstr>
      <vt:lpstr>'13'!sub_11121370</vt:lpstr>
      <vt:lpstr>'13'!sub_11121380</vt:lpstr>
      <vt:lpstr>'13'!sub_11121390</vt:lpstr>
      <vt:lpstr>'13'!sub_11121900</vt:lpstr>
      <vt:lpstr>'12'!sub_1112200</vt:lpstr>
      <vt:lpstr>'13'!sub_11122100</vt:lpstr>
      <vt:lpstr>'13'!sub_11122110</vt:lpstr>
      <vt:lpstr>'13'!sub_11122111</vt:lpstr>
      <vt:lpstr>'13'!sub_11122112</vt:lpstr>
      <vt:lpstr>'13'!sub_11122113</vt:lpstr>
      <vt:lpstr>'13'!sub_11122114</vt:lpstr>
      <vt:lpstr>'13'!sub_11122115</vt:lpstr>
      <vt:lpstr>'13'!sub_11122116</vt:lpstr>
      <vt:lpstr>'13'!sub_11122117</vt:lpstr>
      <vt:lpstr>'13'!sub_11122118</vt:lpstr>
      <vt:lpstr>'13'!sub_11122120</vt:lpstr>
      <vt:lpstr>'13'!sub_11122130</vt:lpstr>
      <vt:lpstr>'13'!sub_11122140</vt:lpstr>
      <vt:lpstr>'13'!sub_11122150</vt:lpstr>
      <vt:lpstr>'13'!sub_11122160</vt:lpstr>
      <vt:lpstr>'13'!sub_11122170</vt:lpstr>
      <vt:lpstr>'13'!sub_11122180</vt:lpstr>
      <vt:lpstr>'13'!sub_11122190</vt:lpstr>
      <vt:lpstr>'13'!sub_11122200</vt:lpstr>
      <vt:lpstr>'13'!sub_11122210</vt:lpstr>
      <vt:lpstr>'13'!sub_11122211</vt:lpstr>
      <vt:lpstr>'13'!sub_11122212</vt:lpstr>
      <vt:lpstr>'13'!sub_11122213</vt:lpstr>
      <vt:lpstr>'13'!sub_11122214</vt:lpstr>
      <vt:lpstr>'13'!sub_11122215</vt:lpstr>
      <vt:lpstr>'13'!sub_11122220</vt:lpstr>
      <vt:lpstr>'13'!sub_11122221</vt:lpstr>
      <vt:lpstr>'13'!sub_11122222</vt:lpstr>
      <vt:lpstr>'13'!sub_11122223</vt:lpstr>
      <vt:lpstr>'13'!sub_11122224</vt:lpstr>
      <vt:lpstr>'13'!sub_11122225</vt:lpstr>
      <vt:lpstr>'13'!sub_11122226</vt:lpstr>
      <vt:lpstr>'13'!sub_11122300</vt:lpstr>
      <vt:lpstr>'13'!sub_11122310</vt:lpstr>
      <vt:lpstr>'13'!sub_11122320</vt:lpstr>
      <vt:lpstr>'13'!sub_11122330</vt:lpstr>
      <vt:lpstr>'13'!sub_11122340</vt:lpstr>
      <vt:lpstr>'13'!sub_11122350</vt:lpstr>
      <vt:lpstr>'13'!sub_11122360</vt:lpstr>
      <vt:lpstr>'13'!sub_11122370</vt:lpstr>
      <vt:lpstr>'13'!sub_11122380</vt:lpstr>
      <vt:lpstr>'13'!sub_11122390</vt:lpstr>
      <vt:lpstr>'13'!sub_11122900</vt:lpstr>
      <vt:lpstr>'13'!sub_11123100</vt:lpstr>
      <vt:lpstr>'13'!sub_11123110</vt:lpstr>
      <vt:lpstr>'13'!sub_11123111</vt:lpstr>
      <vt:lpstr>'13'!sub_11123112</vt:lpstr>
      <vt:lpstr>'13'!sub_11123113</vt:lpstr>
      <vt:lpstr>'13'!sub_11123114</vt:lpstr>
      <vt:lpstr>'13'!sub_11123115</vt:lpstr>
      <vt:lpstr>'13'!sub_11123116</vt:lpstr>
      <vt:lpstr>'13'!sub_11123117</vt:lpstr>
      <vt:lpstr>'13'!sub_11123118</vt:lpstr>
      <vt:lpstr>'13'!sub_11123120</vt:lpstr>
      <vt:lpstr>'13'!sub_11123130</vt:lpstr>
      <vt:lpstr>'13'!sub_11123140</vt:lpstr>
      <vt:lpstr>'13'!sub_11123150</vt:lpstr>
      <vt:lpstr>'13'!sub_11123160</vt:lpstr>
      <vt:lpstr>'13'!sub_11123170</vt:lpstr>
      <vt:lpstr>'13'!sub_11123180</vt:lpstr>
      <vt:lpstr>'13'!sub_11123190</vt:lpstr>
      <vt:lpstr>'13'!sub_11123200</vt:lpstr>
      <vt:lpstr>'13'!sub_11123210</vt:lpstr>
      <vt:lpstr>'13'!sub_11123211</vt:lpstr>
      <vt:lpstr>'13'!sub_11123212</vt:lpstr>
      <vt:lpstr>'13'!sub_11123213</vt:lpstr>
      <vt:lpstr>'13'!sub_11123214</vt:lpstr>
      <vt:lpstr>'13'!sub_11123215</vt:lpstr>
      <vt:lpstr>'13'!sub_11123220</vt:lpstr>
      <vt:lpstr>'13'!sub_11123221</vt:lpstr>
      <vt:lpstr>'13'!sub_11123222</vt:lpstr>
      <vt:lpstr>'13'!sub_11123223</vt:lpstr>
      <vt:lpstr>'13'!sub_11123224</vt:lpstr>
      <vt:lpstr>'13'!sub_11123225</vt:lpstr>
      <vt:lpstr>'13'!sub_11123226</vt:lpstr>
      <vt:lpstr>'13'!sub_11123300</vt:lpstr>
      <vt:lpstr>'13'!sub_11123310</vt:lpstr>
      <vt:lpstr>'13'!sub_11123320</vt:lpstr>
      <vt:lpstr>'13'!sub_11123330</vt:lpstr>
      <vt:lpstr>'13'!sub_11123340</vt:lpstr>
      <vt:lpstr>'13'!sub_11123350</vt:lpstr>
      <vt:lpstr>'13'!sub_11123360</vt:lpstr>
      <vt:lpstr>'13'!sub_11123370</vt:lpstr>
      <vt:lpstr>'13'!sub_11123380</vt:lpstr>
      <vt:lpstr>'13'!sub_11123390</vt:lpstr>
      <vt:lpstr>'13'!sub_11123900</vt:lpstr>
      <vt:lpstr>'13'!sub_11124100</vt:lpstr>
      <vt:lpstr>'13'!sub_11124110</vt:lpstr>
      <vt:lpstr>'13'!sub_11124111</vt:lpstr>
      <vt:lpstr>'13'!sub_11124112</vt:lpstr>
      <vt:lpstr>'13'!sub_11124113</vt:lpstr>
      <vt:lpstr>'13'!sub_11124114</vt:lpstr>
      <vt:lpstr>'13'!sub_11124115</vt:lpstr>
      <vt:lpstr>'13'!sub_11124116</vt:lpstr>
      <vt:lpstr>'13'!sub_11124117</vt:lpstr>
      <vt:lpstr>'13'!sub_11124118</vt:lpstr>
      <vt:lpstr>'13'!sub_11124120</vt:lpstr>
      <vt:lpstr>'13'!sub_11124130</vt:lpstr>
      <vt:lpstr>'13'!sub_11124140</vt:lpstr>
      <vt:lpstr>'13'!sub_11124150</vt:lpstr>
      <vt:lpstr>'13'!sub_11124160</vt:lpstr>
      <vt:lpstr>'13'!sub_11124170</vt:lpstr>
      <vt:lpstr>'13'!sub_11124180</vt:lpstr>
      <vt:lpstr>'13'!sub_11124190</vt:lpstr>
      <vt:lpstr>'13'!sub_11124200</vt:lpstr>
      <vt:lpstr>'13'!sub_11124210</vt:lpstr>
      <vt:lpstr>'13'!sub_11124211</vt:lpstr>
      <vt:lpstr>'13'!sub_11124212</vt:lpstr>
      <vt:lpstr>'13'!sub_11124213</vt:lpstr>
      <vt:lpstr>'13'!sub_11124214</vt:lpstr>
      <vt:lpstr>'13'!sub_11124215</vt:lpstr>
      <vt:lpstr>'13'!sub_11124220</vt:lpstr>
      <vt:lpstr>'13'!sub_11124221</vt:lpstr>
      <vt:lpstr>'13'!sub_11124222</vt:lpstr>
      <vt:lpstr>'13'!sub_11124223</vt:lpstr>
      <vt:lpstr>'13'!sub_11124224</vt:lpstr>
      <vt:lpstr>'13'!sub_11124225</vt:lpstr>
      <vt:lpstr>'13'!sub_11124226</vt:lpstr>
      <vt:lpstr>'13'!sub_11124300</vt:lpstr>
      <vt:lpstr>'13'!sub_11124310</vt:lpstr>
      <vt:lpstr>'13'!sub_11124320</vt:lpstr>
      <vt:lpstr>'13'!sub_11124330</vt:lpstr>
      <vt:lpstr>'13'!sub_11124340</vt:lpstr>
      <vt:lpstr>'13'!sub_11124350</vt:lpstr>
      <vt:lpstr>'13'!sub_11124360</vt:lpstr>
      <vt:lpstr>'13'!sub_11124370</vt:lpstr>
      <vt:lpstr>'13'!sub_11124380</vt:lpstr>
      <vt:lpstr>'13'!sub_11124390</vt:lpstr>
      <vt:lpstr>'13'!sub_11124900</vt:lpstr>
      <vt:lpstr>'2'!sub_11130</vt:lpstr>
      <vt:lpstr>'12'!sub_1113000</vt:lpstr>
      <vt:lpstr>'2'!sub_111301</vt:lpstr>
      <vt:lpstr>'2'!sub_111302</vt:lpstr>
      <vt:lpstr>'2'!sub_111309</vt:lpstr>
      <vt:lpstr>'12'!sub_1113100</vt:lpstr>
      <vt:lpstr>'12'!sub_1113110</vt:lpstr>
      <vt:lpstr>'12'!sub_1113200</vt:lpstr>
      <vt:lpstr>'12'!sub_1114000</vt:lpstr>
      <vt:lpstr>'12'!sub_1114100</vt:lpstr>
      <vt:lpstr>'12'!sub_1114110</vt:lpstr>
      <vt:lpstr>'12'!sub_1114200</vt:lpstr>
      <vt:lpstr>'12'!sub_1119000</vt:lpstr>
      <vt:lpstr>'3'!sub_11201</vt:lpstr>
      <vt:lpstr>'3'!sub_11202</vt:lpstr>
      <vt:lpstr>'3'!sub_11209</vt:lpstr>
      <vt:lpstr>'4'!sub_11300</vt:lpstr>
      <vt:lpstr>'4.1'!sub_11300</vt:lpstr>
      <vt:lpstr>'4'!sub_11301</vt:lpstr>
      <vt:lpstr>'4.1'!sub_11301</vt:lpstr>
      <vt:lpstr>'4'!sub_11302</vt:lpstr>
      <vt:lpstr>'4.1'!sub_11302</vt:lpstr>
      <vt:lpstr>'4'!sub_11303</vt:lpstr>
      <vt:lpstr>'4.1'!sub_11303</vt:lpstr>
      <vt:lpstr>'4'!sub_11304</vt:lpstr>
      <vt:lpstr>'4.1'!sub_11304</vt:lpstr>
      <vt:lpstr>'4'!sub_11305</vt:lpstr>
      <vt:lpstr>'4.1'!sub_11305</vt:lpstr>
      <vt:lpstr>'4'!sub_11309</vt:lpstr>
      <vt:lpstr>'4.1'!sub_11309</vt:lpstr>
      <vt:lpstr>'14'!sub_1131000</vt:lpstr>
      <vt:lpstr>'14'!sub_1131001</vt:lpstr>
      <vt:lpstr>'14'!sub_1132000</vt:lpstr>
      <vt:lpstr>'14'!sub_1132001</vt:lpstr>
      <vt:lpstr>'14'!sub_1133000</vt:lpstr>
      <vt:lpstr>'14'!sub_1133001</vt:lpstr>
      <vt:lpstr>'4'!sub_11331</vt:lpstr>
      <vt:lpstr>'4.1'!sub_11331</vt:lpstr>
      <vt:lpstr>'4'!sub_11332</vt:lpstr>
      <vt:lpstr>'4.1'!sub_11332</vt:lpstr>
      <vt:lpstr>'4'!sub_11333</vt:lpstr>
      <vt:lpstr>'4.1'!sub_11333</vt:lpstr>
      <vt:lpstr>'4'!sub_11334</vt:lpstr>
      <vt:lpstr>'4.1'!sub_11334</vt:lpstr>
      <vt:lpstr>'4'!sub_113341</vt:lpstr>
      <vt:lpstr>'4.1'!sub_113341</vt:lpstr>
      <vt:lpstr>'4'!sub_113342</vt:lpstr>
      <vt:lpstr>'4.1'!sub_113342</vt:lpstr>
      <vt:lpstr>'4'!sub_113343</vt:lpstr>
      <vt:lpstr>'4.1'!sub_113343</vt:lpstr>
      <vt:lpstr>'14'!sub_1134000</vt:lpstr>
      <vt:lpstr>'14'!sub_1134001</vt:lpstr>
      <vt:lpstr>'4'!sub_11341</vt:lpstr>
      <vt:lpstr>'4.1'!sub_11341</vt:lpstr>
      <vt:lpstr>'14'!sub_1135000</vt:lpstr>
      <vt:lpstr>'14'!sub_1135001</vt:lpstr>
      <vt:lpstr>'4'!sub_11351</vt:lpstr>
      <vt:lpstr>'4.1'!sub_11351</vt:lpstr>
      <vt:lpstr>'14'!sub_1139000</vt:lpstr>
      <vt:lpstr>'5'!sub_11401</vt:lpstr>
      <vt:lpstr>'5'!sub_114011</vt:lpstr>
      <vt:lpstr>'5'!sub_114012</vt:lpstr>
      <vt:lpstr>'5'!sub_114013</vt:lpstr>
      <vt:lpstr>'5'!sub_11402</vt:lpstr>
      <vt:lpstr>'5'!sub_114021</vt:lpstr>
      <vt:lpstr>'5'!sub_114022</vt:lpstr>
      <vt:lpstr>'5'!sub_114023</vt:lpstr>
      <vt:lpstr>'5'!sub_11403</vt:lpstr>
      <vt:lpstr>'5'!sub_114031</vt:lpstr>
      <vt:lpstr>'5'!sub_114032</vt:lpstr>
      <vt:lpstr>'5'!sub_114111</vt:lpstr>
      <vt:lpstr>'5'!sub_114211</vt:lpstr>
      <vt:lpstr>'5'!sub_114900</vt:lpstr>
      <vt:lpstr>'6'!sub_11510</vt:lpstr>
      <vt:lpstr>'6'!sub_115101</vt:lpstr>
      <vt:lpstr>'6'!sub_115102</vt:lpstr>
      <vt:lpstr>'6'!sub_115103</vt:lpstr>
      <vt:lpstr>'6'!sub_115109</vt:lpstr>
      <vt:lpstr>'6'!sub_115111</vt:lpstr>
      <vt:lpstr>'6'!sub_115121</vt:lpstr>
      <vt:lpstr>'6'!sub_115131</vt:lpstr>
      <vt:lpstr>'6'!sub_11520</vt:lpstr>
      <vt:lpstr>'6'!sub_115201</vt:lpstr>
      <vt:lpstr>'6'!sub_115202</vt:lpstr>
      <vt:lpstr>'6'!sub_115203</vt:lpstr>
      <vt:lpstr>'6'!sub_115209</vt:lpstr>
      <vt:lpstr>'6'!sub_115210</vt:lpstr>
      <vt:lpstr>'6'!sub_1152100</vt:lpstr>
      <vt:lpstr>'6'!sub_1152101</vt:lpstr>
      <vt:lpstr>'6'!sub_115211</vt:lpstr>
      <vt:lpstr>'6'!sub_1152110</vt:lpstr>
      <vt:lpstr>'6'!sub_115220</vt:lpstr>
      <vt:lpstr>'6'!sub_1152200</vt:lpstr>
      <vt:lpstr>'6'!sub_1152201</vt:lpstr>
      <vt:lpstr>'6'!sub_115221</vt:lpstr>
      <vt:lpstr>'6'!sub_1152210</vt:lpstr>
      <vt:lpstr>'6'!sub_115230</vt:lpstr>
      <vt:lpstr>'6'!sub_1152300</vt:lpstr>
      <vt:lpstr>'6'!sub_11523001</vt:lpstr>
      <vt:lpstr>'6'!sub_1152301</vt:lpstr>
      <vt:lpstr>'6'!sub_115231</vt:lpstr>
      <vt:lpstr>'6'!sub_115239</vt:lpstr>
      <vt:lpstr>'6'!sub_1152390</vt:lpstr>
      <vt:lpstr>'8'!sub_11701</vt:lpstr>
      <vt:lpstr>'8'!sub_117011</vt:lpstr>
      <vt:lpstr>'8'!sub_11702</vt:lpstr>
      <vt:lpstr>'8'!sub_11703</vt:lpstr>
      <vt:lpstr>'8'!sub_11704</vt:lpstr>
      <vt:lpstr>'8'!sub_11705</vt:lpstr>
      <vt:lpstr>'8'!sub_11710</vt:lpstr>
      <vt:lpstr>'8'!sub_117101</vt:lpstr>
      <vt:lpstr>'8'!sub_117111</vt:lpstr>
      <vt:lpstr>'8'!sub_11720</vt:lpstr>
      <vt:lpstr>'8'!sub_117201</vt:lpstr>
      <vt:lpstr>'8'!sub_11721</vt:lpstr>
      <vt:lpstr>'8'!sub_11730</vt:lpstr>
      <vt:lpstr>'8'!sub_117301</vt:lpstr>
      <vt:lpstr>'8'!sub_11731</vt:lpstr>
      <vt:lpstr>'8'!sub_11740</vt:lpstr>
      <vt:lpstr>'8'!sub_117401</vt:lpstr>
      <vt:lpstr>'8'!sub_11741</vt:lpstr>
      <vt:lpstr>'8'!sub_11750</vt:lpstr>
      <vt:lpstr>'8'!sub_117501</vt:lpstr>
      <vt:lpstr>'8'!sub_11751</vt:lpstr>
      <vt:lpstr>'8'!sub_11790</vt:lpstr>
      <vt:lpstr>'8'!sub_117900</vt:lpstr>
      <vt:lpstr>'10'!sub_11910</vt:lpstr>
      <vt:lpstr>'10'!sub_119110</vt:lpstr>
      <vt:lpstr>'10'!sub_1191101</vt:lpstr>
      <vt:lpstr>'10'!sub_119120</vt:lpstr>
      <vt:lpstr>'10'!sub_1191201</vt:lpstr>
      <vt:lpstr>'10'!sub_119130</vt:lpstr>
      <vt:lpstr>'10'!sub_1191301</vt:lpstr>
      <vt:lpstr>'10'!sub_119140</vt:lpstr>
      <vt:lpstr>'10'!sub_1191401</vt:lpstr>
      <vt:lpstr>'10'!sub_119150</vt:lpstr>
      <vt:lpstr>'10'!sub_1191501</vt:lpstr>
      <vt:lpstr>'10'!sub_119190</vt:lpstr>
      <vt:lpstr>'10'!sub_11920</vt:lpstr>
      <vt:lpstr>'10'!sub_119210</vt:lpstr>
      <vt:lpstr>'10'!sub_1192101</vt:lpstr>
      <vt:lpstr>'10'!sub_119220</vt:lpstr>
      <vt:lpstr>'10'!sub_1192201</vt:lpstr>
      <vt:lpstr>'10'!sub_119230</vt:lpstr>
      <vt:lpstr>'10'!sub_1192301</vt:lpstr>
      <vt:lpstr>'10'!sub_119240</vt:lpstr>
      <vt:lpstr>'10'!sub_1192401</vt:lpstr>
      <vt:lpstr>'10'!sub_119250</vt:lpstr>
      <vt:lpstr>'10'!sub_1192501</vt:lpstr>
      <vt:lpstr>'10'!sub_119290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2024-03-29T12:24:00Z</dcterms:modified>
</cp:coreProperties>
</file>