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320" windowHeight="9165"/>
  </bookViews>
  <sheets>
    <sheet name="Поэлементный" sheetId="3" r:id="rId1"/>
    <sheet name="Анализ" sheetId="1" r:id="rId2"/>
  </sheets>
  <definedNames>
    <definedName name="_xlnm._FilterDatabase" localSheetId="1" hidden="1">Анализ!$A$2:$Y$38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/>
  <c r="F34"/>
  <c r="G34"/>
  <c r="H34"/>
  <c r="I34"/>
  <c r="J34"/>
  <c r="K34"/>
  <c r="L34"/>
  <c r="M34"/>
  <c r="D34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S10" i="3" l="1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Q5" l="1"/>
  <c r="J7" i="1" s="1"/>
  <c r="Q4" i="3"/>
  <c r="I7" i="1" s="1"/>
  <c r="Q3" i="3"/>
  <c r="H7" i="1" s="1"/>
  <c r="Q2" i="3"/>
  <c r="G7" i="1" s="1"/>
  <c r="R10" i="3" l="1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U36" l="1"/>
  <c r="T36"/>
  <c r="S36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V9" l="1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O11" l="1"/>
  <c r="V10" s="1"/>
  <c r="O13"/>
  <c r="V12" s="1"/>
  <c r="O15"/>
  <c r="V14" s="1"/>
  <c r="O17"/>
  <c r="V16" s="1"/>
  <c r="O19"/>
  <c r="V18" s="1"/>
  <c r="O21"/>
  <c r="V20" s="1"/>
  <c r="O23"/>
  <c r="V22" s="1"/>
  <c r="O25"/>
  <c r="V24" s="1"/>
  <c r="O27"/>
  <c r="V26" s="1"/>
  <c r="O29"/>
  <c r="V28" s="1"/>
  <c r="O31"/>
  <c r="V30" s="1"/>
  <c r="O33"/>
  <c r="V32" s="1"/>
  <c r="O10"/>
  <c r="O12"/>
  <c r="V11" s="1"/>
  <c r="O14"/>
  <c r="V13" s="1"/>
  <c r="O16"/>
  <c r="V15" s="1"/>
  <c r="O18"/>
  <c r="V17" s="1"/>
  <c r="O20"/>
  <c r="V19" s="1"/>
  <c r="O22"/>
  <c r="V21" s="1"/>
  <c r="O24"/>
  <c r="V23" s="1"/>
  <c r="O26"/>
  <c r="V25" s="1"/>
  <c r="O28"/>
  <c r="V27" s="1"/>
  <c r="O30"/>
  <c r="V29" s="1"/>
  <c r="O32"/>
  <c r="V31" s="1"/>
  <c r="V33"/>
  <c r="X10" i="1"/>
  <c r="W10"/>
  <c r="E35" i="3"/>
  <c r="F10" i="1"/>
  <c r="G35" i="3"/>
  <c r="H10" i="1"/>
  <c r="I35" i="3"/>
  <c r="J10" i="1"/>
  <c r="L10"/>
  <c r="K35" i="3"/>
  <c r="M35"/>
  <c r="N10" i="1"/>
  <c r="P10"/>
  <c r="T10"/>
  <c r="K10"/>
  <c r="J35" i="3"/>
  <c r="L35"/>
  <c r="M10" i="1"/>
  <c r="S10"/>
  <c r="V10"/>
  <c r="U10"/>
  <c r="R10"/>
  <c r="I10"/>
  <c r="H35" i="3"/>
  <c r="F35"/>
  <c r="G10" i="1"/>
  <c r="O10"/>
  <c r="Q10"/>
  <c r="D35" i="3"/>
  <c r="E10" i="1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</authors>
  <commentList>
    <comment ref="N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<sst xmlns="http://schemas.openxmlformats.org/spreadsheetml/2006/main" count="68" uniqueCount="44">
  <si>
    <t>учебный год</t>
  </si>
  <si>
    <t>Учитель</t>
  </si>
  <si>
    <t>Дата проведения</t>
  </si>
  <si>
    <t>Класс</t>
  </si>
  <si>
    <t>По списку</t>
  </si>
  <si>
    <t>ИТОГО</t>
  </si>
  <si>
    <t>Верно выполнили задания</t>
  </si>
  <si>
    <t>НОМЕР ЗАДАНИЯ</t>
  </si>
  <si>
    <t>Номер задания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</si>
  <si>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</si>
  <si>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</si>
  <si>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</si>
  <si>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</si>
  <si>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</si>
  <si>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</si>
  <si>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</si>
  <si>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поставьте 1 если задание выполнено</t>
  </si>
  <si>
    <t>% от общ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</si>
  <si>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</si>
  <si>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</si>
  <si>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</si>
  <si>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</si>
  <si>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</si>
  <si>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</si>
  <si>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</si>
  <si>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</si>
  <si>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</si>
  <si>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</si>
  <si>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</si>
  <si>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</si>
  <si>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обществознание</t>
  </si>
  <si>
    <t>Новак Галина Ивановна</t>
  </si>
  <si>
    <t>Поэлементный анализ ВПР  класс  9а</t>
  </si>
  <si>
    <t>9а</t>
  </si>
  <si>
    <t>Уметь  выделить сущностные характеристики и основные виды деятельности людей. Ошибок нет.</t>
  </si>
  <si>
    <t xml:space="preserve"> Использовать знания о  биологическом  и   социальном в человеке для характеристики его  природы. Ошибки  в определении верных суждений об основных видах жезнедеятельности
</t>
  </si>
  <si>
    <t xml:space="preserve">Находить, извлекать и осмысливать  информацию различного характера, полученную  из   доступных  источников (диаграмм). Выполнено на 96%
</t>
  </si>
  <si>
    <t xml:space="preserve">Различать  экономические, социальные,  политические, культурные явления и процессы общественной жизни. Ошибки на соотношение действий и элементов различных видов деятельности. 
</t>
  </si>
  <si>
    <t>Характеризовать явления и события, происходящие в различных сферах жизни общества.. Выполнено на 100%.</t>
  </si>
  <si>
    <t>Умение находить финансово грамотные действия. Выполнено на 100%.</t>
  </si>
  <si>
    <t>Уметь извлекать информацию различного характера, полученную из различных источников (фотоизображений). Ошибки при извлечении конкретной информации.</t>
  </si>
  <si>
    <t xml:space="preserve">Выполнять  несложные  практические  задания,  основанные на ситуациях  жизнедеятельности человека  в   разных  сферах обществ.  Выполнено на 100%.
</t>
  </si>
  <si>
    <r>
      <rPr>
        <sz val="12"/>
        <color theme="1"/>
        <rFont val="Times New Roman"/>
        <family val="1"/>
        <charset val="204"/>
      </rPr>
      <t xml:space="preserve"> Практическое  задание,  основанное  на ситуациях  жизнедеятельности  человека. Ошибка в указании уровня образования.  </t>
    </r>
    <r>
      <rPr>
        <sz val="8"/>
        <color theme="1"/>
        <rFont val="Times New Roman"/>
        <family val="1"/>
        <charset val="204"/>
      </rPr>
      <t xml:space="preserve">
</t>
    </r>
  </si>
  <si>
    <t xml:space="preserve">Формулировать и  аргументировать  собственные суждения,  опирающиеся на экономические знания и  личный опыт. Использованы не все указанные в задании понятия.
</t>
  </si>
</sst>
</file>

<file path=xl/styles.xml><?xml version="1.0" encoding="utf-8"?>
<styleSheet xmlns="http://schemas.openxmlformats.org/spreadsheetml/2006/main">
  <numFmts count="1">
    <numFmt numFmtId="164" formatCode="dd/mm/yy;@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/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13" xfId="0" applyFont="1" applyBorder="1" applyAlignment="1" applyProtection="1"/>
    <xf numFmtId="0" fontId="4" fillId="0" borderId="12" xfId="0" applyFont="1" applyBorder="1" applyAlignment="1" applyProtection="1"/>
    <xf numFmtId="164" fontId="3" fillId="0" borderId="8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/>
    <xf numFmtId="0" fontId="9" fillId="5" borderId="16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3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/>
      <protection locked="0"/>
    </xf>
    <xf numFmtId="9" fontId="5" fillId="8" borderId="21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Protection="1">
      <protection locked="0"/>
    </xf>
    <xf numFmtId="1" fontId="7" fillId="7" borderId="6" xfId="0" applyNumberFormat="1" applyFont="1" applyFill="1" applyBorder="1" applyAlignment="1" applyProtection="1">
      <protection locked="0"/>
    </xf>
    <xf numFmtId="0" fontId="4" fillId="8" borderId="21" xfId="0" applyFont="1" applyFill="1" applyBorder="1" applyAlignment="1" applyProtection="1">
      <alignment horizontal="center" vertical="center" wrapText="1"/>
    </xf>
    <xf numFmtId="9" fontId="0" fillId="8" borderId="13" xfId="0" applyNumberFormat="1" applyFill="1" applyBorder="1"/>
    <xf numFmtId="0" fontId="14" fillId="4" borderId="32" xfId="0" applyFont="1" applyFill="1" applyBorder="1"/>
    <xf numFmtId="0" fontId="4" fillId="8" borderId="13" xfId="0" applyFont="1" applyFill="1" applyBorder="1" applyAlignment="1" applyProtection="1">
      <alignment horizontal="center"/>
    </xf>
    <xf numFmtId="9" fontId="4" fillId="8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1" fontId="4" fillId="4" borderId="13" xfId="0" applyNumberFormat="1" applyFont="1" applyFill="1" applyBorder="1" applyAlignment="1" applyProtection="1">
      <alignment horizontal="center" vertical="center" wrapText="1"/>
    </xf>
    <xf numFmtId="9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3" xfId="0" applyFill="1" applyBorder="1"/>
    <xf numFmtId="0" fontId="17" fillId="0" borderId="13" xfId="0" applyFont="1" applyBorder="1" applyAlignment="1" applyProtection="1">
      <alignment horizontal="center" vertical="center" wrapText="1"/>
    </xf>
    <xf numFmtId="0" fontId="10" fillId="8" borderId="13" xfId="0" applyFont="1" applyFill="1" applyBorder="1" applyProtection="1">
      <protection locked="0"/>
    </xf>
    <xf numFmtId="0" fontId="18" fillId="3" borderId="13" xfId="0" applyFont="1" applyFill="1" applyBorder="1"/>
    <xf numFmtId="0" fontId="4" fillId="9" borderId="13" xfId="0" applyFont="1" applyFill="1" applyBorder="1" applyAlignment="1" applyProtection="1">
      <alignment horizontal="center" vertical="center" wrapText="1"/>
    </xf>
    <xf numFmtId="0" fontId="15" fillId="0" borderId="13" xfId="0" applyFont="1" applyBorder="1"/>
    <xf numFmtId="1" fontId="12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 applyProtection="1"/>
    <xf numFmtId="0" fontId="1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9" fontId="4" fillId="10" borderId="13" xfId="0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wrapText="1"/>
    </xf>
    <xf numFmtId="0" fontId="21" fillId="0" borderId="13" xfId="0" applyFont="1" applyBorder="1" applyAlignment="1" applyProtection="1">
      <alignment horizontal="center"/>
      <protection hidden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728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51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Поэлементный!$U$9:$U$33</c:f>
              <c:strCache>
                <c:ptCount val="25"/>
                <c:pt idx="0">
                  <c:v>#ССЫЛКА!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Фамилия 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Фамилия </c:v>
                </c:pt>
                <c:pt idx="13">
                  <c:v>Фамилия </c:v>
                </c:pt>
                <c:pt idx="14">
                  <c:v>Фамилия </c:v>
                </c:pt>
                <c:pt idx="15">
                  <c:v>Фамилия 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Фамилия </c:v>
                </c:pt>
                <c:pt idx="20">
                  <c:v>Фамилия </c:v>
                </c:pt>
                <c:pt idx="21">
                  <c:v>Фамилия </c:v>
                </c:pt>
                <c:pt idx="22">
                  <c:v>Фамилия </c:v>
                </c:pt>
                <c:pt idx="23">
                  <c:v>Фамилия </c:v>
                </c:pt>
                <c:pt idx="24">
                  <c:v>#ССЫЛКА!</c:v>
                </c:pt>
              </c:strCache>
            </c:strRef>
          </c:cat>
          <c:val>
            <c:numRef>
              <c:f>Поэлементный!$V$9:$V$33</c:f>
              <c:numCache>
                <c:formatCode>0%</c:formatCode>
                <c:ptCount val="25"/>
                <c:pt idx="0">
                  <c:v>0</c:v>
                </c:pt>
                <c:pt idx="1">
                  <c:v>0.7</c:v>
                </c:pt>
                <c:pt idx="2">
                  <c:v>0.8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0.7</c:v>
                </c:pt>
                <c:pt idx="7">
                  <c:v>0.7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0.7</c:v>
                </c:pt>
                <c:pt idx="16">
                  <c:v>0.8</c:v>
                </c:pt>
                <c:pt idx="17">
                  <c:v>0.9</c:v>
                </c:pt>
                <c:pt idx="18">
                  <c:v>0.6</c:v>
                </c:pt>
                <c:pt idx="19">
                  <c:v>0.7</c:v>
                </c:pt>
                <c:pt idx="20">
                  <c:v>0.6</c:v>
                </c:pt>
                <c:pt idx="21">
                  <c:v>0.6</c:v>
                </c:pt>
                <c:pt idx="22">
                  <c:v>0.5</c:v>
                </c:pt>
                <c:pt idx="23">
                  <c:v>0.6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/>
        <c:gapWidth val="219"/>
        <c:overlap val="-27"/>
        <c:axId val="67305472"/>
        <c:axId val="67307008"/>
      </c:barChart>
      <c:catAx>
        <c:axId val="673054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07008"/>
        <c:crosses val="autoZero"/>
        <c:auto val="1"/>
        <c:lblAlgn val="ctr"/>
        <c:lblOffset val="100"/>
      </c:catAx>
      <c:valAx>
        <c:axId val="67307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0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96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Поэлементный!$S$35:$U$35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Поэлементный!$S$36:$U$36</c:f>
              <c:numCache>
                <c:formatCode>General</c:formatCode>
                <c:ptCount val="3"/>
                <c:pt idx="0">
                  <c:v>7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/>
        <c:gapWidth val="219"/>
        <c:overlap val="-27"/>
        <c:axId val="67339776"/>
        <c:axId val="67341312"/>
      </c:barChart>
      <c:catAx>
        <c:axId val="673397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41312"/>
        <c:crosses val="autoZero"/>
        <c:auto val="1"/>
        <c:lblAlgn val="ctr"/>
        <c:lblOffset val="100"/>
      </c:catAx>
      <c:valAx>
        <c:axId val="673413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21"/>
          <c:w val="0.61949340053388979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3027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0.375</c:v>
                </c:pt>
                <c:pt idx="1">
                  <c:v>0.91666666666666663</c:v>
                </c:pt>
                <c:pt idx="2">
                  <c:v>8.3333333333333329E-2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/>
        <c:axId val="68395776"/>
        <c:axId val="68397312"/>
      </c:barChart>
      <c:catAx>
        <c:axId val="683957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397312"/>
        <c:crosses val="autoZero"/>
        <c:auto val="1"/>
        <c:lblAlgn val="ctr"/>
        <c:lblOffset val="100"/>
      </c:catAx>
      <c:valAx>
        <c:axId val="68397312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39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31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58"/>
          <c:h val="0.72088764946048534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24</c:v>
                </c:pt>
                <c:pt idx="1">
                  <c:v>9</c:v>
                </c:pt>
                <c:pt idx="2">
                  <c:v>23</c:v>
                </c:pt>
                <c:pt idx="3">
                  <c:v>12</c:v>
                </c:pt>
                <c:pt idx="4">
                  <c:v>24</c:v>
                </c:pt>
                <c:pt idx="5">
                  <c:v>24</c:v>
                </c:pt>
                <c:pt idx="6">
                  <c:v>16</c:v>
                </c:pt>
                <c:pt idx="7">
                  <c:v>24</c:v>
                </c:pt>
                <c:pt idx="8">
                  <c:v>2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67270912"/>
        <c:axId val="67276800"/>
      </c:barChart>
      <c:catAx>
        <c:axId val="672709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76800"/>
        <c:crosses val="autoZero"/>
        <c:auto val="1"/>
        <c:lblAlgn val="ctr"/>
        <c:lblOffset val="100"/>
      </c:catAx>
      <c:valAx>
        <c:axId val="672768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7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21772</xdr:rowOff>
    </xdr:from>
    <xdr:to>
      <xdr:col>18</xdr:col>
      <xdr:colOff>43542</xdr:colOff>
      <xdr:row>52</xdr:row>
      <xdr:rowOff>41564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53</xdr:row>
      <xdr:rowOff>71717</xdr:rowOff>
    </xdr:from>
    <xdr:to>
      <xdr:col>13</xdr:col>
      <xdr:colOff>0</xdr:colOff>
      <xdr:row>63</xdr:row>
      <xdr:rowOff>125507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23</xdr:row>
      <xdr:rowOff>41564</xdr:rowOff>
    </xdr:from>
    <xdr:to>
      <xdr:col>24</xdr:col>
      <xdr:colOff>55419</xdr:colOff>
      <xdr:row>41</xdr:row>
      <xdr:rowOff>55418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6"/>
  <sheetViews>
    <sheetView tabSelected="1" topLeftCell="A11" zoomScale="85" zoomScaleNormal="85" workbookViewId="0">
      <selection activeCell="N13" sqref="N13"/>
    </sheetView>
  </sheetViews>
  <sheetFormatPr defaultRowHeight="15"/>
  <cols>
    <col min="1" max="2" width="5.7109375" customWidth="1"/>
    <col min="3" max="3" width="8.85546875" customWidth="1"/>
    <col min="4" max="13" width="5.7109375" customWidth="1"/>
    <col min="14" max="14" width="17.5703125" customWidth="1"/>
    <col min="15" max="15" width="12.140625" customWidth="1"/>
    <col min="16" max="16" width="11.42578125" customWidth="1"/>
    <col min="17" max="17" width="12.140625" customWidth="1"/>
    <col min="18" max="18" width="15.7109375" customWidth="1"/>
    <col min="19" max="19" width="12.5703125" customWidth="1"/>
    <col min="20" max="20" width="21.7109375" customWidth="1"/>
  </cols>
  <sheetData>
    <row r="2" spans="1:30" ht="21">
      <c r="D2" s="53" t="s">
        <v>32</v>
      </c>
      <c r="E2" s="54"/>
      <c r="F2" s="54"/>
      <c r="G2" s="54"/>
      <c r="H2" s="54"/>
      <c r="I2" s="54"/>
      <c r="J2" s="54"/>
      <c r="K2" s="54"/>
      <c r="L2" s="54"/>
      <c r="M2" s="54"/>
      <c r="N2" s="54"/>
      <c r="P2" s="37">
        <v>5</v>
      </c>
      <c r="Q2" s="34">
        <f>COUNTIF(P10:P33,5)</f>
        <v>0</v>
      </c>
    </row>
    <row r="3" spans="1:30" ht="21"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P3" s="37">
        <v>4</v>
      </c>
      <c r="Q3" s="34">
        <f>COUNTIF(P10:P33,4)</f>
        <v>9</v>
      </c>
    </row>
    <row r="4" spans="1:30" ht="2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37">
        <v>3</v>
      </c>
      <c r="Q4" s="34">
        <f>COUNTIF(P10:P35,3)</f>
        <v>13</v>
      </c>
    </row>
    <row r="5" spans="1:30" ht="21.75" thickBot="1">
      <c r="P5" s="37">
        <v>2</v>
      </c>
      <c r="Q5" s="34">
        <f>COUNTIF(P10:P36,2)</f>
        <v>2</v>
      </c>
    </row>
    <row r="6" spans="1:30" ht="29.25" thickBot="1">
      <c r="F6" s="55" t="s">
        <v>16</v>
      </c>
      <c r="G6" s="54"/>
      <c r="H6" s="54"/>
      <c r="I6" s="54"/>
      <c r="J6" s="54"/>
      <c r="K6" s="54"/>
      <c r="L6" s="54"/>
      <c r="M6" s="54"/>
      <c r="N6" s="27">
        <v>10</v>
      </c>
    </row>
    <row r="7" spans="1:30">
      <c r="F7" s="54"/>
      <c r="G7" s="54"/>
      <c r="H7" s="54"/>
      <c r="I7" s="54"/>
      <c r="J7" s="54"/>
      <c r="K7" s="54"/>
      <c r="L7" s="54"/>
      <c r="M7" s="54"/>
    </row>
    <row r="9" spans="1:30" ht="56.25">
      <c r="A9" s="43"/>
      <c r="B9" s="43"/>
      <c r="C9" s="49" t="s">
        <v>26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48" t="s">
        <v>22</v>
      </c>
      <c r="O9" s="48" t="s">
        <v>17</v>
      </c>
      <c r="P9" s="48" t="s">
        <v>24</v>
      </c>
      <c r="Q9" s="48" t="s">
        <v>25</v>
      </c>
      <c r="R9" s="48" t="s">
        <v>20</v>
      </c>
      <c r="S9" s="45" t="s">
        <v>21</v>
      </c>
      <c r="T9" s="47" t="s">
        <v>23</v>
      </c>
      <c r="U9" s="17" t="e">
        <f>#REF!</f>
        <v>#REF!</v>
      </c>
      <c r="V9" s="18" t="e">
        <f>#REF!</f>
        <v>#REF!</v>
      </c>
      <c r="W9" s="17"/>
      <c r="X9" s="17"/>
      <c r="Y9" s="30"/>
      <c r="Z9" s="30"/>
      <c r="AA9" s="30"/>
      <c r="AB9" s="30"/>
      <c r="AC9" s="30"/>
      <c r="AD9" s="30"/>
    </row>
    <row r="10" spans="1:30" ht="15.75">
      <c r="A10" s="44" t="s">
        <v>14</v>
      </c>
      <c r="B10" s="44"/>
      <c r="C10">
        <v>90001</v>
      </c>
      <c r="D10">
        <v>1</v>
      </c>
      <c r="F10">
        <v>1</v>
      </c>
      <c r="H10">
        <v>1</v>
      </c>
      <c r="I10">
        <v>1</v>
      </c>
      <c r="J10">
        <v>1</v>
      </c>
      <c r="K10">
        <v>1</v>
      </c>
      <c r="M10">
        <v>1</v>
      </c>
      <c r="N10" s="28">
        <f t="shared" ref="N10:N33" si="0">COUNTIF(D10:M10,"1")</f>
        <v>7</v>
      </c>
      <c r="O10" s="29">
        <f t="shared" ref="O10:O33" si="1">N10/$N$6</f>
        <v>0.7</v>
      </c>
      <c r="P10" s="31">
        <v>4</v>
      </c>
      <c r="Q10" s="50">
        <v>5</v>
      </c>
      <c r="R10" s="46" t="str">
        <f t="shared" ref="R10:R33" si="2">IF(P10=Q10,"подтвердил",IF(P10&gt;Q10,"повысил","понизил"))</f>
        <v>понизил</v>
      </c>
      <c r="S10" s="40">
        <f t="shared" ref="S10:S33" si="3">P10-Q10</f>
        <v>-1</v>
      </c>
      <c r="T10" s="39"/>
      <c r="U10" s="17" t="str">
        <f t="shared" ref="U10:U32" si="4">A11</f>
        <v xml:space="preserve">Фамилия </v>
      </c>
      <c r="V10" s="18">
        <f t="shared" ref="V10:V32" si="5">O11</f>
        <v>0.7</v>
      </c>
      <c r="W10" s="17"/>
      <c r="X10" s="17"/>
      <c r="Y10" s="30"/>
      <c r="Z10" s="30"/>
      <c r="AA10" s="30"/>
      <c r="AB10" s="30"/>
      <c r="AC10" s="30"/>
      <c r="AD10" s="30"/>
    </row>
    <row r="11" spans="1:30" ht="15.75">
      <c r="A11" s="44" t="s">
        <v>14</v>
      </c>
      <c r="B11" s="44"/>
      <c r="C11">
        <v>90002</v>
      </c>
      <c r="D11">
        <v>1</v>
      </c>
      <c r="F11">
        <v>1</v>
      </c>
      <c r="H11">
        <v>1</v>
      </c>
      <c r="I11">
        <v>1</v>
      </c>
      <c r="J11">
        <v>1</v>
      </c>
      <c r="K11">
        <v>1</v>
      </c>
      <c r="M11">
        <v>1</v>
      </c>
      <c r="N11" s="28">
        <f t="shared" si="0"/>
        <v>7</v>
      </c>
      <c r="O11" s="29">
        <f t="shared" si="1"/>
        <v>0.7</v>
      </c>
      <c r="P11" s="31">
        <v>4</v>
      </c>
      <c r="Q11" s="50">
        <v>5</v>
      </c>
      <c r="R11" s="46" t="str">
        <f t="shared" si="2"/>
        <v>понизил</v>
      </c>
      <c r="S11" s="40">
        <f t="shared" si="3"/>
        <v>-1</v>
      </c>
      <c r="T11" s="39"/>
      <c r="U11" s="17" t="str">
        <f t="shared" si="4"/>
        <v xml:space="preserve">Фамилия </v>
      </c>
      <c r="V11" s="18">
        <f t="shared" si="5"/>
        <v>0.8</v>
      </c>
      <c r="W11" s="17"/>
      <c r="X11" s="17"/>
      <c r="Y11" s="30"/>
      <c r="Z11" s="30"/>
      <c r="AA11" s="30"/>
      <c r="AB11" s="30"/>
      <c r="AC11" s="30"/>
      <c r="AD11" s="30"/>
    </row>
    <row r="12" spans="1:30" ht="15.75">
      <c r="A12" s="44" t="s">
        <v>14</v>
      </c>
      <c r="B12" s="44"/>
      <c r="C12">
        <v>90003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K12">
        <v>1</v>
      </c>
      <c r="M12">
        <v>1</v>
      </c>
      <c r="N12" s="28">
        <f t="shared" si="0"/>
        <v>8</v>
      </c>
      <c r="O12" s="29">
        <f t="shared" si="1"/>
        <v>0.8</v>
      </c>
      <c r="P12" s="31">
        <v>3</v>
      </c>
      <c r="Q12" s="50">
        <v>3</v>
      </c>
      <c r="R12" s="46" t="str">
        <f t="shared" si="2"/>
        <v>подтвердил</v>
      </c>
      <c r="S12" s="40">
        <f t="shared" si="3"/>
        <v>0</v>
      </c>
      <c r="T12" s="39"/>
      <c r="U12" s="17" t="str">
        <f t="shared" si="4"/>
        <v xml:space="preserve">Фамилия </v>
      </c>
      <c r="V12" s="18">
        <f t="shared" si="5"/>
        <v>0.6</v>
      </c>
      <c r="W12" s="17"/>
      <c r="X12" s="17"/>
      <c r="Y12" s="30"/>
      <c r="Z12" s="30"/>
      <c r="AA12" s="30"/>
      <c r="AB12" s="30"/>
      <c r="AC12" s="30"/>
      <c r="AD12" s="30"/>
    </row>
    <row r="13" spans="1:30" ht="15.75">
      <c r="A13" s="44" t="s">
        <v>14</v>
      </c>
      <c r="B13" s="44"/>
      <c r="C13">
        <v>90004</v>
      </c>
      <c r="D13">
        <v>1</v>
      </c>
      <c r="F13">
        <v>1</v>
      </c>
      <c r="G13">
        <v>1</v>
      </c>
      <c r="H13">
        <v>1</v>
      </c>
      <c r="I13">
        <v>1</v>
      </c>
      <c r="K13">
        <v>1</v>
      </c>
      <c r="N13" s="28">
        <f t="shared" si="0"/>
        <v>6</v>
      </c>
      <c r="O13" s="29">
        <f t="shared" si="1"/>
        <v>0.6</v>
      </c>
      <c r="P13" s="31">
        <v>3</v>
      </c>
      <c r="Q13" s="50">
        <v>5</v>
      </c>
      <c r="R13" s="46" t="str">
        <f t="shared" si="2"/>
        <v>понизил</v>
      </c>
      <c r="S13" s="40">
        <f t="shared" si="3"/>
        <v>-2</v>
      </c>
      <c r="T13" s="39"/>
      <c r="U13" s="17" t="str">
        <f t="shared" si="4"/>
        <v xml:space="preserve">Фамилия </v>
      </c>
      <c r="V13" s="18">
        <f t="shared" si="5"/>
        <v>0.7</v>
      </c>
      <c r="W13" s="17"/>
      <c r="X13" s="17"/>
      <c r="Y13" s="30"/>
      <c r="Z13" s="30"/>
      <c r="AA13" s="30"/>
      <c r="AB13" s="30"/>
      <c r="AC13" s="30"/>
      <c r="AD13" s="30"/>
    </row>
    <row r="14" spans="1:30" ht="15.75">
      <c r="A14" s="44" t="s">
        <v>14</v>
      </c>
      <c r="B14" s="44"/>
      <c r="C14">
        <v>90005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K14">
        <v>1</v>
      </c>
      <c r="N14" s="28">
        <f t="shared" si="0"/>
        <v>7</v>
      </c>
      <c r="O14" s="29">
        <f t="shared" si="1"/>
        <v>0.7</v>
      </c>
      <c r="P14" s="31">
        <v>3</v>
      </c>
      <c r="Q14" s="50">
        <v>4</v>
      </c>
      <c r="R14" s="46" t="str">
        <f t="shared" si="2"/>
        <v>понизил</v>
      </c>
      <c r="S14" s="40">
        <f t="shared" si="3"/>
        <v>-1</v>
      </c>
      <c r="T14" s="39"/>
      <c r="U14" s="17" t="str">
        <f t="shared" si="4"/>
        <v xml:space="preserve">Фамилия </v>
      </c>
      <c r="V14" s="18">
        <f t="shared" si="5"/>
        <v>0.8</v>
      </c>
      <c r="W14" s="17"/>
      <c r="X14" s="17"/>
      <c r="Y14" s="30"/>
      <c r="Z14" s="30"/>
      <c r="AA14" s="30"/>
      <c r="AB14" s="30"/>
      <c r="AC14" s="30"/>
      <c r="AD14" s="30"/>
    </row>
    <row r="15" spans="1:30" ht="15.75">
      <c r="A15" s="44" t="s">
        <v>14</v>
      </c>
      <c r="B15" s="44"/>
      <c r="C15">
        <v>90006</v>
      </c>
      <c r="D15">
        <v>1</v>
      </c>
      <c r="F15">
        <v>1</v>
      </c>
      <c r="G15">
        <v>1</v>
      </c>
      <c r="H15">
        <v>1</v>
      </c>
      <c r="I15">
        <v>1</v>
      </c>
      <c r="K15">
        <v>1</v>
      </c>
      <c r="L15">
        <v>1</v>
      </c>
      <c r="M15">
        <v>1</v>
      </c>
      <c r="N15" s="28">
        <f t="shared" si="0"/>
        <v>8</v>
      </c>
      <c r="O15" s="29">
        <f t="shared" si="1"/>
        <v>0.8</v>
      </c>
      <c r="P15" s="31">
        <v>3</v>
      </c>
      <c r="Q15" s="50">
        <v>5</v>
      </c>
      <c r="R15" s="46" t="str">
        <f t="shared" si="2"/>
        <v>понизил</v>
      </c>
      <c r="S15" s="40">
        <f t="shared" si="3"/>
        <v>-2</v>
      </c>
      <c r="T15" s="39"/>
      <c r="U15" s="17" t="str">
        <f t="shared" si="4"/>
        <v xml:space="preserve">Фамилия </v>
      </c>
      <c r="V15" s="18">
        <f t="shared" si="5"/>
        <v>0.7</v>
      </c>
      <c r="W15" s="17"/>
      <c r="X15" s="17"/>
      <c r="Y15" s="30"/>
      <c r="Z15" s="30"/>
      <c r="AA15" s="30"/>
      <c r="AB15" s="30"/>
      <c r="AC15" s="30"/>
      <c r="AD15" s="30"/>
    </row>
    <row r="16" spans="1:30" ht="15.75">
      <c r="A16" s="44" t="s">
        <v>14</v>
      </c>
      <c r="B16" s="44"/>
      <c r="C16">
        <v>90008</v>
      </c>
      <c r="D16">
        <v>1</v>
      </c>
      <c r="E16">
        <v>1</v>
      </c>
      <c r="F16">
        <v>1</v>
      </c>
      <c r="H16">
        <v>1</v>
      </c>
      <c r="I16">
        <v>1</v>
      </c>
      <c r="J16">
        <v>1</v>
      </c>
      <c r="K16">
        <v>1</v>
      </c>
      <c r="N16" s="28">
        <f t="shared" si="0"/>
        <v>7</v>
      </c>
      <c r="O16" s="29">
        <f t="shared" si="1"/>
        <v>0.7</v>
      </c>
      <c r="P16" s="31">
        <v>3</v>
      </c>
      <c r="Q16" s="50">
        <v>5</v>
      </c>
      <c r="R16" s="46" t="str">
        <f t="shared" si="2"/>
        <v>понизил</v>
      </c>
      <c r="S16" s="40">
        <f t="shared" si="3"/>
        <v>-2</v>
      </c>
      <c r="T16" s="39"/>
      <c r="U16" s="17" t="str">
        <f t="shared" si="4"/>
        <v xml:space="preserve">Фамилия </v>
      </c>
      <c r="V16" s="18">
        <f t="shared" si="5"/>
        <v>0.7</v>
      </c>
      <c r="W16" s="17"/>
      <c r="X16" s="17"/>
      <c r="Y16" s="30"/>
      <c r="Z16" s="30"/>
      <c r="AA16" s="30"/>
      <c r="AB16" s="30"/>
      <c r="AC16" s="30"/>
      <c r="AD16" s="30"/>
    </row>
    <row r="17" spans="1:30" ht="15.75">
      <c r="A17" s="44" t="s">
        <v>14</v>
      </c>
      <c r="B17" s="44"/>
      <c r="C17">
        <v>90011</v>
      </c>
      <c r="D17">
        <v>1</v>
      </c>
      <c r="F17">
        <v>1</v>
      </c>
      <c r="H17">
        <v>1</v>
      </c>
      <c r="I17">
        <v>1</v>
      </c>
      <c r="J17">
        <v>1</v>
      </c>
      <c r="K17">
        <v>1</v>
      </c>
      <c r="M17">
        <v>1</v>
      </c>
      <c r="N17" s="28">
        <f t="shared" si="0"/>
        <v>7</v>
      </c>
      <c r="O17" s="29">
        <f t="shared" si="1"/>
        <v>0.7</v>
      </c>
      <c r="P17" s="31">
        <v>4</v>
      </c>
      <c r="Q17" s="50">
        <v>5</v>
      </c>
      <c r="R17" s="46" t="str">
        <f t="shared" si="2"/>
        <v>понизил</v>
      </c>
      <c r="S17" s="40">
        <f t="shared" si="3"/>
        <v>-1</v>
      </c>
      <c r="T17" s="39"/>
      <c r="U17" s="17" t="str">
        <f t="shared" si="4"/>
        <v xml:space="preserve">Фамилия </v>
      </c>
      <c r="V17" s="18">
        <f t="shared" si="5"/>
        <v>0.8</v>
      </c>
      <c r="W17" s="17"/>
      <c r="X17" s="17"/>
      <c r="Y17" s="30"/>
      <c r="Z17" s="30"/>
      <c r="AA17" s="30"/>
      <c r="AB17" s="30"/>
      <c r="AC17" s="30"/>
      <c r="AD17" s="30"/>
    </row>
    <row r="18" spans="1:30" ht="15.75">
      <c r="A18" s="44" t="s">
        <v>14</v>
      </c>
      <c r="B18" s="44"/>
      <c r="C18">
        <v>90012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N18" s="28">
        <f t="shared" si="0"/>
        <v>8</v>
      </c>
      <c r="O18" s="29">
        <f t="shared" si="1"/>
        <v>0.8</v>
      </c>
      <c r="P18" s="31">
        <v>3</v>
      </c>
      <c r="Q18" s="50">
        <v>4</v>
      </c>
      <c r="R18" s="46" t="str">
        <f t="shared" si="2"/>
        <v>понизил</v>
      </c>
      <c r="S18" s="40">
        <f t="shared" si="3"/>
        <v>-1</v>
      </c>
      <c r="T18" s="39"/>
      <c r="U18" s="17" t="str">
        <f t="shared" si="4"/>
        <v xml:space="preserve">Фамилия </v>
      </c>
      <c r="V18" s="18">
        <f t="shared" si="5"/>
        <v>0.7</v>
      </c>
      <c r="W18" s="17"/>
      <c r="X18" s="17"/>
      <c r="Y18" s="30"/>
      <c r="Z18" s="30"/>
      <c r="AA18" s="30"/>
      <c r="AB18" s="30"/>
      <c r="AC18" s="30"/>
      <c r="AD18" s="30"/>
    </row>
    <row r="19" spans="1:30" ht="15.75">
      <c r="A19" s="44" t="s">
        <v>14</v>
      </c>
      <c r="B19" s="44"/>
      <c r="C19">
        <v>90015</v>
      </c>
      <c r="D19">
        <v>1</v>
      </c>
      <c r="F19">
        <v>1</v>
      </c>
      <c r="H19">
        <v>1</v>
      </c>
      <c r="I19">
        <v>1</v>
      </c>
      <c r="J19">
        <v>1</v>
      </c>
      <c r="K19">
        <v>1</v>
      </c>
      <c r="M19">
        <v>1</v>
      </c>
      <c r="N19" s="28">
        <f t="shared" si="0"/>
        <v>7</v>
      </c>
      <c r="O19" s="29">
        <f t="shared" si="1"/>
        <v>0.7</v>
      </c>
      <c r="P19" s="31">
        <v>3</v>
      </c>
      <c r="Q19" s="50">
        <v>5</v>
      </c>
      <c r="R19" s="46" t="str">
        <f t="shared" si="2"/>
        <v>понизил</v>
      </c>
      <c r="S19" s="40">
        <f t="shared" si="3"/>
        <v>-2</v>
      </c>
      <c r="T19" s="39"/>
      <c r="U19" s="17" t="str">
        <f t="shared" si="4"/>
        <v xml:space="preserve">Фамилия </v>
      </c>
      <c r="V19" s="18">
        <f t="shared" si="5"/>
        <v>1</v>
      </c>
      <c r="W19" s="17"/>
      <c r="X19" s="17"/>
      <c r="Y19" s="30"/>
      <c r="Z19" s="30"/>
      <c r="AA19" s="30"/>
      <c r="AB19" s="30"/>
      <c r="AC19" s="30"/>
      <c r="AD19" s="30"/>
    </row>
    <row r="20" spans="1:30" ht="15.75">
      <c r="A20" s="44" t="s">
        <v>14</v>
      </c>
      <c r="B20" s="44"/>
      <c r="C20">
        <v>90016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 s="28">
        <f t="shared" si="0"/>
        <v>10</v>
      </c>
      <c r="O20" s="29">
        <f t="shared" si="1"/>
        <v>1</v>
      </c>
      <c r="P20" s="31">
        <v>4</v>
      </c>
      <c r="Q20" s="50">
        <v>4</v>
      </c>
      <c r="R20" s="46" t="str">
        <f t="shared" si="2"/>
        <v>подтвердил</v>
      </c>
      <c r="S20" s="40">
        <f t="shared" si="3"/>
        <v>0</v>
      </c>
      <c r="T20" s="39"/>
      <c r="U20" s="17" t="str">
        <f t="shared" si="4"/>
        <v xml:space="preserve">Фамилия </v>
      </c>
      <c r="V20" s="18">
        <f t="shared" si="5"/>
        <v>0.7</v>
      </c>
      <c r="W20" s="17"/>
      <c r="X20" s="17"/>
      <c r="Y20" s="30"/>
      <c r="Z20" s="30"/>
      <c r="AA20" s="30"/>
      <c r="AB20" s="30"/>
      <c r="AC20" s="30"/>
      <c r="AD20" s="30"/>
    </row>
    <row r="21" spans="1:30" ht="15.75">
      <c r="A21" s="44" t="s">
        <v>14</v>
      </c>
      <c r="B21" s="44"/>
      <c r="C21">
        <v>90017</v>
      </c>
      <c r="D21">
        <v>1</v>
      </c>
      <c r="F21">
        <v>1</v>
      </c>
      <c r="G21">
        <v>1</v>
      </c>
      <c r="H21">
        <v>1</v>
      </c>
      <c r="I21">
        <v>1</v>
      </c>
      <c r="K21">
        <v>1</v>
      </c>
      <c r="M21">
        <v>1</v>
      </c>
      <c r="N21" s="28">
        <f t="shared" si="0"/>
        <v>7</v>
      </c>
      <c r="O21" s="29">
        <f t="shared" si="1"/>
        <v>0.7</v>
      </c>
      <c r="P21" s="31">
        <v>3</v>
      </c>
      <c r="Q21" s="50">
        <v>5</v>
      </c>
      <c r="R21" s="46" t="str">
        <f t="shared" si="2"/>
        <v>понизил</v>
      </c>
      <c r="S21" s="40">
        <f t="shared" si="3"/>
        <v>-2</v>
      </c>
      <c r="T21" s="39"/>
      <c r="U21" s="17" t="str">
        <f t="shared" si="4"/>
        <v xml:space="preserve">Фамилия </v>
      </c>
      <c r="V21" s="18">
        <f t="shared" si="5"/>
        <v>0.7</v>
      </c>
      <c r="W21" s="17"/>
      <c r="X21" s="17"/>
      <c r="Y21" s="30"/>
      <c r="Z21" s="30"/>
      <c r="AA21" s="30"/>
      <c r="AB21" s="30"/>
      <c r="AC21" s="30"/>
      <c r="AD21" s="30"/>
    </row>
    <row r="22" spans="1:30" ht="15.75">
      <c r="A22" s="44" t="s">
        <v>14</v>
      </c>
      <c r="B22" s="44"/>
      <c r="C22">
        <v>90018</v>
      </c>
      <c r="D22">
        <v>1</v>
      </c>
      <c r="F22">
        <v>1</v>
      </c>
      <c r="H22">
        <v>1</v>
      </c>
      <c r="I22">
        <v>1</v>
      </c>
      <c r="J22">
        <v>1</v>
      </c>
      <c r="K22">
        <v>1</v>
      </c>
      <c r="M22">
        <v>1</v>
      </c>
      <c r="N22" s="28">
        <f t="shared" si="0"/>
        <v>7</v>
      </c>
      <c r="O22" s="29">
        <f t="shared" si="1"/>
        <v>0.7</v>
      </c>
      <c r="P22" s="31">
        <v>4</v>
      </c>
      <c r="Q22" s="50">
        <v>5</v>
      </c>
      <c r="R22" s="46" t="str">
        <f t="shared" si="2"/>
        <v>понизил</v>
      </c>
      <c r="S22" s="40">
        <f t="shared" si="3"/>
        <v>-1</v>
      </c>
      <c r="T22" s="39"/>
      <c r="U22" s="17" t="str">
        <f t="shared" si="4"/>
        <v xml:space="preserve">Фамилия </v>
      </c>
      <c r="V22" s="18">
        <f t="shared" si="5"/>
        <v>0.7</v>
      </c>
      <c r="W22" s="17"/>
      <c r="X22" s="17"/>
      <c r="Y22" s="30"/>
      <c r="Z22" s="30"/>
      <c r="AA22" s="30"/>
      <c r="AB22" s="30"/>
      <c r="AC22" s="30"/>
      <c r="AD22" s="30"/>
    </row>
    <row r="23" spans="1:30" ht="15.75">
      <c r="A23" s="44" t="s">
        <v>14</v>
      </c>
      <c r="B23" s="44"/>
      <c r="C23">
        <v>90019</v>
      </c>
      <c r="D23">
        <v>1</v>
      </c>
      <c r="F23">
        <v>1</v>
      </c>
      <c r="H23">
        <v>1</v>
      </c>
      <c r="I23">
        <v>1</v>
      </c>
      <c r="J23">
        <v>1</v>
      </c>
      <c r="K23">
        <v>1</v>
      </c>
      <c r="M23">
        <v>1</v>
      </c>
      <c r="N23" s="28">
        <f t="shared" si="0"/>
        <v>7</v>
      </c>
      <c r="O23" s="29">
        <f t="shared" si="1"/>
        <v>0.7</v>
      </c>
      <c r="P23" s="31">
        <v>4</v>
      </c>
      <c r="Q23" s="50">
        <v>4</v>
      </c>
      <c r="R23" s="46" t="str">
        <f t="shared" si="2"/>
        <v>подтвердил</v>
      </c>
      <c r="S23" s="40">
        <f t="shared" si="3"/>
        <v>0</v>
      </c>
      <c r="T23" s="39"/>
      <c r="U23" s="17" t="str">
        <f t="shared" si="4"/>
        <v xml:space="preserve">Фамилия </v>
      </c>
      <c r="V23" s="18">
        <f t="shared" si="5"/>
        <v>0.9</v>
      </c>
      <c r="W23" s="17"/>
      <c r="X23" s="17"/>
      <c r="Y23" s="30"/>
      <c r="Z23" s="30"/>
      <c r="AA23" s="30"/>
      <c r="AB23" s="30"/>
      <c r="AC23" s="30"/>
      <c r="AD23" s="30"/>
    </row>
    <row r="24" spans="1:30" ht="15.75">
      <c r="A24" s="44" t="s">
        <v>14</v>
      </c>
      <c r="B24" s="44"/>
      <c r="C24">
        <v>90022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M24">
        <v>1</v>
      </c>
      <c r="N24" s="28">
        <f t="shared" si="0"/>
        <v>9</v>
      </c>
      <c r="O24" s="29">
        <f t="shared" si="1"/>
        <v>0.9</v>
      </c>
      <c r="P24" s="31">
        <v>4</v>
      </c>
      <c r="Q24" s="50">
        <v>5</v>
      </c>
      <c r="R24" s="46" t="str">
        <f t="shared" si="2"/>
        <v>понизил</v>
      </c>
      <c r="S24" s="40">
        <f t="shared" si="3"/>
        <v>-1</v>
      </c>
      <c r="T24" s="39"/>
      <c r="U24" s="17" t="str">
        <f t="shared" si="4"/>
        <v xml:space="preserve">Фамилия </v>
      </c>
      <c r="V24" s="18">
        <f t="shared" si="5"/>
        <v>0.7</v>
      </c>
      <c r="W24" s="17"/>
      <c r="X24" s="17"/>
      <c r="Y24" s="30"/>
      <c r="Z24" s="30"/>
      <c r="AA24" s="30"/>
      <c r="AB24" s="30"/>
      <c r="AC24" s="30"/>
      <c r="AD24" s="30"/>
    </row>
    <row r="25" spans="1:30" ht="15.75">
      <c r="A25" s="44" t="s">
        <v>14</v>
      </c>
      <c r="B25" s="44"/>
      <c r="C25">
        <v>90023</v>
      </c>
      <c r="D25">
        <v>1</v>
      </c>
      <c r="E25">
        <v>1</v>
      </c>
      <c r="F25">
        <v>1</v>
      </c>
      <c r="H25">
        <v>1</v>
      </c>
      <c r="I25">
        <v>1</v>
      </c>
      <c r="J25">
        <v>1</v>
      </c>
      <c r="K25">
        <v>1</v>
      </c>
      <c r="N25" s="28">
        <f t="shared" si="0"/>
        <v>7</v>
      </c>
      <c r="O25" s="29">
        <f t="shared" si="1"/>
        <v>0.7</v>
      </c>
      <c r="P25" s="31">
        <v>3</v>
      </c>
      <c r="Q25" s="50">
        <v>3</v>
      </c>
      <c r="R25" s="46" t="str">
        <f t="shared" si="2"/>
        <v>подтвердил</v>
      </c>
      <c r="S25" s="40">
        <f t="shared" si="3"/>
        <v>0</v>
      </c>
      <c r="T25" s="39"/>
      <c r="U25" s="17" t="str">
        <f t="shared" si="4"/>
        <v xml:space="preserve">Фамилия </v>
      </c>
      <c r="V25" s="18">
        <f t="shared" si="5"/>
        <v>0.8</v>
      </c>
      <c r="W25" s="17"/>
      <c r="X25" s="17"/>
      <c r="Y25" s="30"/>
      <c r="Z25" s="30"/>
      <c r="AA25" s="30"/>
      <c r="AB25" s="30"/>
      <c r="AC25" s="30"/>
      <c r="AD25" s="30"/>
    </row>
    <row r="26" spans="1:30" ht="15.75">
      <c r="A26" s="44" t="s">
        <v>14</v>
      </c>
      <c r="B26" s="44"/>
      <c r="C26">
        <v>90024</v>
      </c>
      <c r="D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M26">
        <v>1</v>
      </c>
      <c r="N26" s="28">
        <f t="shared" si="0"/>
        <v>8</v>
      </c>
      <c r="O26" s="29">
        <f t="shared" si="1"/>
        <v>0.8</v>
      </c>
      <c r="P26" s="31">
        <v>4</v>
      </c>
      <c r="Q26" s="50">
        <v>4</v>
      </c>
      <c r="R26" s="46" t="str">
        <f t="shared" si="2"/>
        <v>подтвердил</v>
      </c>
      <c r="S26" s="40">
        <f t="shared" si="3"/>
        <v>0</v>
      </c>
      <c r="T26" s="39"/>
      <c r="U26" s="17" t="str">
        <f t="shared" si="4"/>
        <v xml:space="preserve">Фамилия </v>
      </c>
      <c r="V26" s="18">
        <f t="shared" si="5"/>
        <v>0.9</v>
      </c>
      <c r="W26" s="17"/>
      <c r="X26" s="17"/>
      <c r="Y26" s="30"/>
      <c r="Z26" s="30"/>
      <c r="AA26" s="30"/>
      <c r="AB26" s="30"/>
      <c r="AC26" s="30"/>
      <c r="AD26" s="30"/>
    </row>
    <row r="27" spans="1:30" ht="15.75">
      <c r="A27" s="44" t="s">
        <v>14</v>
      </c>
      <c r="B27" s="44"/>
      <c r="C27">
        <v>90026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M27">
        <v>1</v>
      </c>
      <c r="N27" s="28">
        <f t="shared" si="0"/>
        <v>9</v>
      </c>
      <c r="O27" s="29">
        <f t="shared" si="1"/>
        <v>0.9</v>
      </c>
      <c r="P27" s="31">
        <v>4</v>
      </c>
      <c r="Q27" s="50">
        <v>5</v>
      </c>
      <c r="R27" s="46" t="str">
        <f t="shared" si="2"/>
        <v>понизил</v>
      </c>
      <c r="S27" s="40">
        <f t="shared" si="3"/>
        <v>-1</v>
      </c>
      <c r="T27" s="39"/>
      <c r="U27" s="17" t="str">
        <f t="shared" si="4"/>
        <v xml:space="preserve">Фамилия </v>
      </c>
      <c r="V27" s="18">
        <f t="shared" si="5"/>
        <v>0.6</v>
      </c>
      <c r="W27" s="17"/>
      <c r="X27" s="17"/>
      <c r="Y27" s="30"/>
      <c r="Z27" s="30"/>
      <c r="AA27" s="30"/>
      <c r="AB27" s="30"/>
      <c r="AC27" s="30"/>
      <c r="AD27" s="30"/>
    </row>
    <row r="28" spans="1:30" ht="15.75">
      <c r="A28" s="44" t="s">
        <v>14</v>
      </c>
      <c r="B28" s="44"/>
      <c r="C28">
        <v>90027</v>
      </c>
      <c r="D28">
        <v>1</v>
      </c>
      <c r="F28">
        <v>1</v>
      </c>
      <c r="H28">
        <v>1</v>
      </c>
      <c r="I28">
        <v>1</v>
      </c>
      <c r="J28">
        <v>1</v>
      </c>
      <c r="K28">
        <v>1</v>
      </c>
      <c r="N28" s="28">
        <f t="shared" si="0"/>
        <v>6</v>
      </c>
      <c r="O28" s="29">
        <f t="shared" si="1"/>
        <v>0.6</v>
      </c>
      <c r="P28" s="31">
        <v>2</v>
      </c>
      <c r="Q28" s="50">
        <v>3</v>
      </c>
      <c r="R28" s="46" t="str">
        <f t="shared" si="2"/>
        <v>понизил</v>
      </c>
      <c r="S28" s="40">
        <f t="shared" si="3"/>
        <v>-1</v>
      </c>
      <c r="T28" s="39"/>
      <c r="U28" s="17" t="str">
        <f t="shared" si="4"/>
        <v xml:space="preserve">Фамилия </v>
      </c>
      <c r="V28" s="18">
        <f t="shared" si="5"/>
        <v>0.7</v>
      </c>
      <c r="W28" s="17"/>
      <c r="X28" s="17"/>
      <c r="Y28" s="30"/>
      <c r="Z28" s="30"/>
      <c r="AA28" s="30"/>
      <c r="AB28" s="30"/>
      <c r="AC28" s="30"/>
      <c r="AD28" s="30"/>
    </row>
    <row r="29" spans="1:30" ht="15.75">
      <c r="A29" s="44" t="s">
        <v>14</v>
      </c>
      <c r="B29" s="44"/>
      <c r="C29">
        <v>90029</v>
      </c>
      <c r="D29">
        <v>1</v>
      </c>
      <c r="F29">
        <v>1</v>
      </c>
      <c r="G29">
        <v>1</v>
      </c>
      <c r="H29">
        <v>1</v>
      </c>
      <c r="I29">
        <v>1</v>
      </c>
      <c r="K29">
        <v>1</v>
      </c>
      <c r="M29">
        <v>1</v>
      </c>
      <c r="N29" s="28">
        <f t="shared" si="0"/>
        <v>7</v>
      </c>
      <c r="O29" s="29">
        <f t="shared" si="1"/>
        <v>0.7</v>
      </c>
      <c r="P29" s="31">
        <v>3</v>
      </c>
      <c r="Q29" s="50">
        <v>5</v>
      </c>
      <c r="R29" s="46" t="str">
        <f t="shared" si="2"/>
        <v>понизил</v>
      </c>
      <c r="S29" s="40">
        <f t="shared" si="3"/>
        <v>-2</v>
      </c>
      <c r="T29" s="39"/>
      <c r="U29" s="17" t="str">
        <f t="shared" si="4"/>
        <v xml:space="preserve">Фамилия </v>
      </c>
      <c r="V29" s="18">
        <f t="shared" si="5"/>
        <v>0.6</v>
      </c>
      <c r="W29" s="17"/>
      <c r="X29" s="17"/>
      <c r="Y29" s="30"/>
      <c r="Z29" s="30"/>
      <c r="AA29" s="30"/>
      <c r="AB29" s="30"/>
      <c r="AC29" s="30"/>
      <c r="AD29" s="30"/>
    </row>
    <row r="30" spans="1:30" ht="15.75">
      <c r="A30" s="44" t="s">
        <v>14</v>
      </c>
      <c r="B30" s="44"/>
      <c r="C30">
        <v>90030</v>
      </c>
      <c r="D30">
        <v>1</v>
      </c>
      <c r="F30">
        <v>1</v>
      </c>
      <c r="H30">
        <v>1</v>
      </c>
      <c r="I30">
        <v>1</v>
      </c>
      <c r="J30">
        <v>1</v>
      </c>
      <c r="K30">
        <v>1</v>
      </c>
      <c r="N30" s="28">
        <f t="shared" si="0"/>
        <v>6</v>
      </c>
      <c r="O30" s="29">
        <f t="shared" si="1"/>
        <v>0.6</v>
      </c>
      <c r="P30" s="31">
        <v>3</v>
      </c>
      <c r="Q30" s="50">
        <v>3</v>
      </c>
      <c r="R30" s="46" t="str">
        <f t="shared" si="2"/>
        <v>подтвердил</v>
      </c>
      <c r="S30" s="40">
        <f t="shared" si="3"/>
        <v>0</v>
      </c>
      <c r="T30" s="39"/>
      <c r="U30" s="17" t="str">
        <f t="shared" si="4"/>
        <v xml:space="preserve">Фамилия </v>
      </c>
      <c r="V30" s="18">
        <f t="shared" si="5"/>
        <v>0.6</v>
      </c>
      <c r="W30" s="17"/>
      <c r="X30" s="17"/>
      <c r="Y30" s="30"/>
      <c r="Z30" s="30"/>
      <c r="AA30" s="30"/>
      <c r="AB30" s="30"/>
      <c r="AC30" s="30"/>
      <c r="AD30" s="30"/>
    </row>
    <row r="31" spans="1:30" ht="15.75">
      <c r="A31" s="44" t="s">
        <v>14</v>
      </c>
      <c r="B31" s="44"/>
      <c r="C31">
        <v>90031</v>
      </c>
      <c r="D31">
        <v>1</v>
      </c>
      <c r="F31">
        <v>1</v>
      </c>
      <c r="H31">
        <v>1</v>
      </c>
      <c r="I31">
        <v>1</v>
      </c>
      <c r="J31">
        <v>1</v>
      </c>
      <c r="K31">
        <v>1</v>
      </c>
      <c r="N31" s="28">
        <f t="shared" si="0"/>
        <v>6</v>
      </c>
      <c r="O31" s="29">
        <f t="shared" si="1"/>
        <v>0.6</v>
      </c>
      <c r="P31" s="31">
        <v>3</v>
      </c>
      <c r="Q31" s="50">
        <v>3</v>
      </c>
      <c r="R31" s="46" t="str">
        <f t="shared" si="2"/>
        <v>подтвердил</v>
      </c>
      <c r="S31" s="40">
        <f t="shared" si="3"/>
        <v>0</v>
      </c>
      <c r="T31" s="39"/>
      <c r="U31" s="17" t="str">
        <f t="shared" si="4"/>
        <v xml:space="preserve">Фамилия </v>
      </c>
      <c r="V31" s="18">
        <f t="shared" si="5"/>
        <v>0.5</v>
      </c>
      <c r="W31" s="17"/>
      <c r="X31" s="17"/>
      <c r="Y31" s="30"/>
      <c r="Z31" s="30"/>
      <c r="AA31" s="30"/>
      <c r="AB31" s="30"/>
      <c r="AC31" s="30"/>
      <c r="AD31" s="30"/>
    </row>
    <row r="32" spans="1:30" ht="15.75">
      <c r="A32" s="44" t="s">
        <v>14</v>
      </c>
      <c r="B32" s="44"/>
      <c r="C32">
        <v>90033</v>
      </c>
      <c r="D32">
        <v>1</v>
      </c>
      <c r="E32">
        <v>1</v>
      </c>
      <c r="H32">
        <v>1</v>
      </c>
      <c r="I32">
        <v>1</v>
      </c>
      <c r="K32">
        <v>1</v>
      </c>
      <c r="N32" s="28">
        <f t="shared" si="0"/>
        <v>5</v>
      </c>
      <c r="O32" s="29">
        <f t="shared" si="1"/>
        <v>0.5</v>
      </c>
      <c r="P32" s="31">
        <v>2</v>
      </c>
      <c r="Q32" s="50">
        <v>3</v>
      </c>
      <c r="R32" s="46" t="str">
        <f t="shared" si="2"/>
        <v>понизил</v>
      </c>
      <c r="S32" s="40">
        <f t="shared" si="3"/>
        <v>-1</v>
      </c>
      <c r="T32" s="39"/>
      <c r="U32" s="17" t="str">
        <f t="shared" si="4"/>
        <v xml:space="preserve">Фамилия </v>
      </c>
      <c r="V32" s="18">
        <f t="shared" si="5"/>
        <v>0.6</v>
      </c>
      <c r="W32" s="17"/>
      <c r="X32" s="17"/>
      <c r="Y32" s="30"/>
      <c r="Z32" s="30"/>
      <c r="AA32" s="30"/>
      <c r="AB32" s="30"/>
      <c r="AC32" s="30"/>
      <c r="AD32" s="30"/>
    </row>
    <row r="33" spans="1:30" ht="15.75">
      <c r="A33" s="44" t="s">
        <v>14</v>
      </c>
      <c r="B33" s="44"/>
      <c r="C33">
        <v>90034</v>
      </c>
      <c r="D33">
        <v>1</v>
      </c>
      <c r="F33">
        <v>1</v>
      </c>
      <c r="G33">
        <v>1</v>
      </c>
      <c r="H33">
        <v>1</v>
      </c>
      <c r="I33">
        <v>1</v>
      </c>
      <c r="K33">
        <v>1</v>
      </c>
      <c r="N33" s="28">
        <f t="shared" si="0"/>
        <v>6</v>
      </c>
      <c r="O33" s="29">
        <f t="shared" si="1"/>
        <v>0.6</v>
      </c>
      <c r="P33" s="31">
        <v>3</v>
      </c>
      <c r="Q33" s="50">
        <v>4</v>
      </c>
      <c r="R33" s="46" t="str">
        <f t="shared" si="2"/>
        <v>понизил</v>
      </c>
      <c r="S33" s="40">
        <f t="shared" si="3"/>
        <v>-1</v>
      </c>
      <c r="T33" s="39"/>
      <c r="U33" s="17" t="e">
        <f>#REF!</f>
        <v>#REF!</v>
      </c>
      <c r="V33" s="18" t="e">
        <f>#REF!</f>
        <v>#REF!</v>
      </c>
      <c r="W33" s="17"/>
      <c r="X33" s="17"/>
      <c r="Y33" s="30"/>
      <c r="Z33" s="30"/>
      <c r="AA33" s="30"/>
      <c r="AB33" s="30"/>
      <c r="AC33" s="30"/>
      <c r="AD33" s="30"/>
    </row>
    <row r="34" spans="1:30" ht="16.5" thickBot="1">
      <c r="A34" s="51" t="s">
        <v>5</v>
      </c>
      <c r="B34" s="52"/>
      <c r="C34" s="52"/>
      <c r="D34" s="25">
        <f t="shared" ref="D34:M34" si="6">COUNTIF(D10:D33,"1")</f>
        <v>24</v>
      </c>
      <c r="E34" s="25">
        <f t="shared" si="6"/>
        <v>9</v>
      </c>
      <c r="F34" s="25">
        <f t="shared" si="6"/>
        <v>23</v>
      </c>
      <c r="G34" s="25">
        <f t="shared" si="6"/>
        <v>12</v>
      </c>
      <c r="H34" s="25">
        <f t="shared" si="6"/>
        <v>24</v>
      </c>
      <c r="I34" s="25">
        <f t="shared" si="6"/>
        <v>24</v>
      </c>
      <c r="J34" s="25">
        <f t="shared" si="6"/>
        <v>16</v>
      </c>
      <c r="K34" s="25">
        <f t="shared" si="6"/>
        <v>24</v>
      </c>
      <c r="L34" s="25">
        <f t="shared" si="6"/>
        <v>2</v>
      </c>
      <c r="M34" s="25">
        <f t="shared" si="6"/>
        <v>14</v>
      </c>
      <c r="N34" s="56"/>
      <c r="O34" s="57"/>
      <c r="P34" s="33"/>
      <c r="Q34" s="33"/>
      <c r="R34" s="32"/>
      <c r="S34" s="42"/>
      <c r="T34" s="41"/>
    </row>
    <row r="35" spans="1:30">
      <c r="D35" s="26">
        <f>D34/Анализ!$I$5</f>
        <v>2.4</v>
      </c>
      <c r="E35" s="26">
        <f>E34/Анализ!$I$5</f>
        <v>0.9</v>
      </c>
      <c r="F35" s="26">
        <f>F34/Анализ!$I$5</f>
        <v>2.2999999999999998</v>
      </c>
      <c r="G35" s="26">
        <f>G34/Анализ!$I$5</f>
        <v>1.2</v>
      </c>
      <c r="H35" s="26">
        <f>H34/Анализ!$I$5</f>
        <v>2.4</v>
      </c>
      <c r="I35" s="26">
        <f>I34/Анализ!$I$5</f>
        <v>2.4</v>
      </c>
      <c r="J35" s="26">
        <f>J34/Анализ!$I$5</f>
        <v>1.6</v>
      </c>
      <c r="K35" s="26">
        <f>K34/Анализ!$I$5</f>
        <v>2.4</v>
      </c>
      <c r="L35" s="26">
        <f>L34/Анализ!$I$5</f>
        <v>0.2</v>
      </c>
      <c r="M35" s="26">
        <f>M34/Анализ!$I$5</f>
        <v>1.4</v>
      </c>
      <c r="S35" s="17" t="s">
        <v>27</v>
      </c>
      <c r="T35" s="17" t="s">
        <v>28</v>
      </c>
      <c r="U35" s="17" t="s">
        <v>29</v>
      </c>
    </row>
    <row r="36" spans="1:30">
      <c r="S36" s="17">
        <f>COUNTIF(R10:R33,"подтвердил")</f>
        <v>7</v>
      </c>
      <c r="T36" s="17">
        <f>COUNTIF(R10:R33,"понизил")</f>
        <v>17</v>
      </c>
      <c r="U36" s="17">
        <f>COUNTIF(R10:R33,"повысил")</f>
        <v>0</v>
      </c>
    </row>
  </sheetData>
  <mergeCells count="4">
    <mergeCell ref="A34:C34"/>
    <mergeCell ref="D2:N4"/>
    <mergeCell ref="F6:M7"/>
    <mergeCell ref="N34:O34"/>
  </mergeCells>
  <conditionalFormatting sqref="S10:S33">
    <cfRule type="cellIs" dxfId="6" priority="6" operator="lessThanOrEqual">
      <formula>-2</formula>
    </cfRule>
  </conditionalFormatting>
  <conditionalFormatting sqref="R10:R33">
    <cfRule type="containsText" dxfId="5" priority="1" operator="containsText" text="подтвердил">
      <formula>NOT(ISERROR(SEARCH("подтвердил",R10)))</formula>
    </cfRule>
    <cfRule type="containsText" dxfId="4" priority="2" operator="containsText" text="подтвердил">
      <formula>NOT(ISERROR(SEARCH("подтвердил",R10)))</formula>
    </cfRule>
    <cfRule type="containsText" dxfId="3" priority="3" operator="containsText" text="повысил">
      <formula>NOT(ISERROR(SEARCH("повысил",R10)))</formula>
    </cfRule>
    <cfRule type="containsText" dxfId="2" priority="4" operator="containsText" text="понизил">
      <formula>NOT(ISERROR(SEARCH("понизил",R10)))</formula>
    </cfRule>
    <cfRule type="containsText" dxfId="1" priority="5" operator="containsText" text="потвердил">
      <formula>NOT(ISERROR(SEARCH("потвердил",R10)))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topLeftCell="A4" zoomScale="85" zoomScaleNormal="85" workbookViewId="0">
      <selection activeCell="A24" sqref="A24:X33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86" t="s">
        <v>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spans="1:29" ht="21">
      <c r="C3" s="103" t="s">
        <v>30</v>
      </c>
      <c r="D3" s="103"/>
      <c r="E3" s="103"/>
      <c r="F3" s="104"/>
      <c r="G3" s="5"/>
      <c r="H3" s="6"/>
      <c r="I3" s="89"/>
      <c r="J3" s="89"/>
      <c r="M3" s="8">
        <v>2020</v>
      </c>
      <c r="O3" s="90" t="s">
        <v>0</v>
      </c>
      <c r="P3" s="77"/>
      <c r="Q3" s="77"/>
      <c r="R3" s="77"/>
      <c r="S3" s="77"/>
      <c r="T3" s="77"/>
      <c r="U3" s="77"/>
      <c r="V3" s="77"/>
      <c r="W3" s="77"/>
      <c r="X3" s="91"/>
    </row>
    <row r="4" spans="1:29" ht="15.75">
      <c r="A4" s="97" t="s">
        <v>1</v>
      </c>
      <c r="B4" s="98"/>
      <c r="C4" s="98"/>
      <c r="D4" s="98"/>
      <c r="E4" s="98"/>
      <c r="F4" s="98"/>
      <c r="G4" s="99" t="s">
        <v>31</v>
      </c>
      <c r="H4" s="99"/>
      <c r="I4" s="99"/>
      <c r="J4" s="99"/>
      <c r="K4" s="100"/>
      <c r="L4" s="100"/>
      <c r="M4" s="100"/>
      <c r="N4" s="100"/>
      <c r="O4" s="99"/>
      <c r="P4" s="99"/>
      <c r="Q4" s="99"/>
      <c r="R4" s="101"/>
      <c r="S4" s="101"/>
      <c r="T4" s="101"/>
      <c r="U4" s="101"/>
      <c r="V4" s="101"/>
      <c r="W4" s="101"/>
      <c r="X4" s="102"/>
    </row>
    <row r="5" spans="1:29" ht="19.5">
      <c r="A5" s="10" t="s">
        <v>2</v>
      </c>
      <c r="B5" s="9"/>
      <c r="C5" s="9"/>
      <c r="D5" s="94" t="s">
        <v>11</v>
      </c>
      <c r="E5" s="95"/>
      <c r="F5" s="95"/>
      <c r="G5" s="95"/>
      <c r="H5" s="96"/>
      <c r="I5" s="24">
        <v>10</v>
      </c>
      <c r="J5" s="11"/>
      <c r="K5" s="14"/>
      <c r="L5" s="15"/>
      <c r="M5" s="15"/>
      <c r="N5" s="16"/>
      <c r="O5" s="92"/>
      <c r="P5" s="92"/>
      <c r="Q5" s="92"/>
      <c r="R5" s="92"/>
      <c r="S5" s="92"/>
      <c r="T5" s="92"/>
      <c r="U5" s="92"/>
      <c r="V5" s="92"/>
      <c r="W5" s="92"/>
      <c r="X5" s="93"/>
    </row>
    <row r="6" spans="1:29" ht="31.5" customHeight="1">
      <c r="A6" s="83" t="s">
        <v>3</v>
      </c>
      <c r="B6" s="84"/>
      <c r="C6" s="84" t="s">
        <v>4</v>
      </c>
      <c r="D6" s="84"/>
      <c r="E6" s="85" t="s">
        <v>12</v>
      </c>
      <c r="F6" s="85"/>
      <c r="G6" s="35">
        <v>5</v>
      </c>
      <c r="H6" s="35">
        <v>4</v>
      </c>
      <c r="I6" s="35">
        <v>3</v>
      </c>
      <c r="J6" s="35">
        <v>2</v>
      </c>
      <c r="K6" s="12" t="s">
        <v>9</v>
      </c>
      <c r="L6" s="12" t="s">
        <v>10</v>
      </c>
      <c r="M6" s="13" t="s">
        <v>13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80" t="s">
        <v>33</v>
      </c>
      <c r="B7" s="80"/>
      <c r="C7" s="81">
        <v>30</v>
      </c>
      <c r="D7" s="81"/>
      <c r="E7" s="82">
        <v>24</v>
      </c>
      <c r="F7" s="82"/>
      <c r="G7" s="36">
        <f>Поэлементный!Q2</f>
        <v>0</v>
      </c>
      <c r="H7" s="36">
        <f>Поэлементный!Q3</f>
        <v>9</v>
      </c>
      <c r="I7" s="36">
        <f>Поэлементный!Q4</f>
        <v>13</v>
      </c>
      <c r="J7" s="36">
        <f>Поэлементный!Q5</f>
        <v>2</v>
      </c>
      <c r="K7" s="22">
        <f>(G7+H7)/E7</f>
        <v>0.375</v>
      </c>
      <c r="L7" s="22">
        <f>(G7+H7+I7)/E7</f>
        <v>0.91666666666666663</v>
      </c>
      <c r="M7" s="23">
        <f>J7/E7</f>
        <v>8.3333333333333329E-2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67" t="s">
        <v>6</v>
      </c>
      <c r="B8" s="68"/>
      <c r="C8" s="68"/>
      <c r="D8" s="68"/>
      <c r="E8" s="69" t="s">
        <v>7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</row>
    <row r="9" spans="1:29" ht="15.75">
      <c r="A9" s="67"/>
      <c r="B9" s="68"/>
      <c r="C9" s="68"/>
      <c r="D9" s="68"/>
      <c r="E9" s="38">
        <f>Поэлементный!D9</f>
        <v>1</v>
      </c>
      <c r="F9" s="38">
        <f>Поэлементный!E9</f>
        <v>2</v>
      </c>
      <c r="G9" s="38">
        <f>Поэлементный!F9</f>
        <v>3</v>
      </c>
      <c r="H9" s="38">
        <f>Поэлементный!G9</f>
        <v>4</v>
      </c>
      <c r="I9" s="38">
        <f>Поэлементный!H9</f>
        <v>5</v>
      </c>
      <c r="J9" s="38">
        <f>Поэлементный!I9</f>
        <v>6</v>
      </c>
      <c r="K9" s="38">
        <f>Поэлементный!J9</f>
        <v>7</v>
      </c>
      <c r="L9" s="38">
        <f>Поэлементный!K9</f>
        <v>8</v>
      </c>
      <c r="M9" s="38">
        <f>Поэлементный!L9</f>
        <v>9</v>
      </c>
      <c r="N9" s="38">
        <f>Поэлементный!M9</f>
        <v>10</v>
      </c>
      <c r="O9" s="38" t="e">
        <f>Поэлементный!#REF!</f>
        <v>#REF!</v>
      </c>
      <c r="P9" s="38" t="e">
        <f>Поэлементный!#REF!</f>
        <v>#REF!</v>
      </c>
      <c r="Q9" s="38" t="e">
        <f>Поэлементный!#REF!</f>
        <v>#REF!</v>
      </c>
      <c r="R9" s="38" t="e">
        <f>Поэлементный!#REF!</f>
        <v>#REF!</v>
      </c>
      <c r="S9" s="38" t="e">
        <f>Поэлементный!#REF!</f>
        <v>#REF!</v>
      </c>
      <c r="T9" s="38" t="e">
        <f>Поэлементный!#REF!</f>
        <v>#REF!</v>
      </c>
      <c r="U9" s="38" t="e">
        <f>Поэлементный!#REF!</f>
        <v>#REF!</v>
      </c>
      <c r="V9" s="38" t="e">
        <f>Поэлементный!#REF!</f>
        <v>#REF!</v>
      </c>
      <c r="W9" s="38" t="e">
        <f>Поэлементный!#REF!</f>
        <v>#REF!</v>
      </c>
      <c r="X9" s="38" t="e">
        <f>Поэлементный!#REF!</f>
        <v>#REF!</v>
      </c>
    </row>
    <row r="10" spans="1:29" ht="15.75">
      <c r="A10" s="61" t="s">
        <v>33</v>
      </c>
      <c r="B10" s="62"/>
      <c r="C10" s="62"/>
      <c r="D10" s="63"/>
      <c r="E10" s="20">
        <f>Поэлементный!D34</f>
        <v>24</v>
      </c>
      <c r="F10" s="20">
        <f>Поэлементный!E34</f>
        <v>9</v>
      </c>
      <c r="G10" s="20">
        <f>Поэлементный!F34</f>
        <v>23</v>
      </c>
      <c r="H10" s="20">
        <f>Поэлементный!G34</f>
        <v>12</v>
      </c>
      <c r="I10" s="20">
        <f>Поэлементный!H34</f>
        <v>24</v>
      </c>
      <c r="J10" s="20">
        <f>Поэлементный!I34</f>
        <v>24</v>
      </c>
      <c r="K10" s="20">
        <f>Поэлементный!J34</f>
        <v>16</v>
      </c>
      <c r="L10" s="20">
        <f>Поэлементный!K34</f>
        <v>24</v>
      </c>
      <c r="M10" s="20">
        <f>Поэлементный!L34</f>
        <v>2</v>
      </c>
      <c r="N10" s="20">
        <f>Поэлементный!M34</f>
        <v>14</v>
      </c>
      <c r="O10" s="20" t="e">
        <f>Поэлементный!#REF!</f>
        <v>#REF!</v>
      </c>
      <c r="P10" s="20" t="e">
        <f>Поэлементный!#REF!</f>
        <v>#REF!</v>
      </c>
      <c r="Q10" s="20" t="e">
        <f>Поэлементный!#REF!</f>
        <v>#REF!</v>
      </c>
      <c r="R10" s="20" t="e">
        <f>Поэлементный!#REF!</f>
        <v>#REF!</v>
      </c>
      <c r="S10" s="20" t="e">
        <f>Поэлементный!#REF!</f>
        <v>#REF!</v>
      </c>
      <c r="T10" s="20" t="e">
        <f>Поэлементный!#REF!</f>
        <v>#REF!</v>
      </c>
      <c r="U10" s="20" t="e">
        <f>Поэлементный!#REF!</f>
        <v>#REF!</v>
      </c>
      <c r="V10" s="20" t="e">
        <f>Поэлементный!#REF!</f>
        <v>#REF!</v>
      </c>
      <c r="W10" s="20" t="e">
        <f>Поэлементный!#REF!</f>
        <v>#REF!</v>
      </c>
      <c r="X10" s="20" t="e">
        <f>Поэлементный!#REF!</f>
        <v>#REF!</v>
      </c>
    </row>
    <row r="11" spans="1:29">
      <c r="A11" s="64"/>
      <c r="B11" s="65"/>
      <c r="C11" s="65"/>
      <c r="D11" s="66"/>
      <c r="E11" s="21">
        <f>E10/$E$7</f>
        <v>1</v>
      </c>
      <c r="F11" s="21">
        <f t="shared" ref="F11:P11" si="0">F10/$E$7</f>
        <v>0.375</v>
      </c>
      <c r="G11" s="21">
        <f t="shared" si="0"/>
        <v>0.95833333333333337</v>
      </c>
      <c r="H11" s="21">
        <f t="shared" si="0"/>
        <v>0.5</v>
      </c>
      <c r="I11" s="21">
        <f t="shared" si="0"/>
        <v>1</v>
      </c>
      <c r="J11" s="21">
        <f t="shared" si="0"/>
        <v>1</v>
      </c>
      <c r="K11" s="21">
        <f t="shared" si="0"/>
        <v>0.66666666666666663</v>
      </c>
      <c r="L11" s="21">
        <f t="shared" si="0"/>
        <v>1</v>
      </c>
      <c r="M11" s="21">
        <f t="shared" si="0"/>
        <v>8.3333333333333329E-2</v>
      </c>
      <c r="N11" s="21">
        <f t="shared" si="0"/>
        <v>0.58333333333333337</v>
      </c>
      <c r="O11" s="21" t="e">
        <f t="shared" si="0"/>
        <v>#REF!</v>
      </c>
      <c r="P11" s="21" t="e">
        <f t="shared" si="0"/>
        <v>#REF!</v>
      </c>
      <c r="Q11" s="21" t="e">
        <f>Q10/$E$7</f>
        <v>#REF!</v>
      </c>
      <c r="R11" s="21" t="e">
        <f t="shared" ref="R11:W11" si="1">R10/$E$7</f>
        <v>#REF!</v>
      </c>
      <c r="S11" s="21" t="e">
        <f t="shared" si="1"/>
        <v>#REF!</v>
      </c>
      <c r="T11" s="21" t="e">
        <f t="shared" si="1"/>
        <v>#REF!</v>
      </c>
      <c r="U11" s="21" t="e">
        <f t="shared" si="1"/>
        <v>#REF!</v>
      </c>
      <c r="V11" s="21" t="e">
        <f t="shared" si="1"/>
        <v>#REF!</v>
      </c>
      <c r="W11" s="21" t="e">
        <f t="shared" si="1"/>
        <v>#REF!</v>
      </c>
      <c r="X11" s="21" t="e">
        <f>X10/$E$7</f>
        <v>#REF!</v>
      </c>
    </row>
    <row r="12" spans="1:29" ht="15.75">
      <c r="A12" s="73" t="s">
        <v>19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</row>
    <row r="13" spans="1:29" ht="19.899999999999999" customHeight="1">
      <c r="A13" s="76" t="s">
        <v>8</v>
      </c>
      <c r="B13" s="77"/>
      <c r="C13" s="77"/>
      <c r="D13" s="78"/>
      <c r="E13" s="79" t="s">
        <v>18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29" ht="19.899999999999999" customHeight="1">
      <c r="A14" s="72">
        <v>1</v>
      </c>
      <c r="B14" s="72"/>
      <c r="C14" s="72"/>
      <c r="D14" s="72"/>
      <c r="E14" s="60" t="s">
        <v>34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9" ht="19.899999999999999" customHeight="1">
      <c r="A15" s="58">
        <v>2</v>
      </c>
      <c r="B15" s="58"/>
      <c r="C15" s="58"/>
      <c r="D15" s="58"/>
      <c r="E15" s="60" t="s">
        <v>35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9" ht="19.899999999999999" customHeight="1">
      <c r="A16" s="58">
        <v>3</v>
      </c>
      <c r="B16" s="58"/>
      <c r="C16" s="58"/>
      <c r="D16" s="58"/>
      <c r="E16" s="60" t="s">
        <v>36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9.899999999999999" customHeight="1">
      <c r="A17" s="58">
        <v>4</v>
      </c>
      <c r="B17" s="58"/>
      <c r="C17" s="58"/>
      <c r="D17" s="58"/>
      <c r="E17" s="60" t="s">
        <v>37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9.899999999999999" customHeight="1">
      <c r="A18" s="58">
        <v>5</v>
      </c>
      <c r="B18" s="58"/>
      <c r="C18" s="58"/>
      <c r="D18" s="58"/>
      <c r="E18" s="60" t="s">
        <v>38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19.899999999999999" customHeight="1">
      <c r="A19" s="58">
        <v>6</v>
      </c>
      <c r="B19" s="58"/>
      <c r="C19" s="58"/>
      <c r="D19" s="58"/>
      <c r="E19" s="60" t="s">
        <v>39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19.899999999999999" customHeight="1">
      <c r="A20" s="58">
        <v>7</v>
      </c>
      <c r="B20" s="58"/>
      <c r="C20" s="58"/>
      <c r="D20" s="58"/>
      <c r="E20" s="60" t="s">
        <v>40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9.899999999999999" customHeight="1">
      <c r="A21" s="58">
        <v>8</v>
      </c>
      <c r="B21" s="58"/>
      <c r="C21" s="58"/>
      <c r="D21" s="58"/>
      <c r="E21" s="60" t="s">
        <v>41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9.899999999999999" customHeight="1">
      <c r="A22" s="58">
        <v>9</v>
      </c>
      <c r="B22" s="58"/>
      <c r="C22" s="58"/>
      <c r="D22" s="58"/>
      <c r="E22" s="59" t="s">
        <v>42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19.899999999999999" customHeight="1">
      <c r="A23" s="58">
        <v>10</v>
      </c>
      <c r="B23" s="58"/>
      <c r="C23" s="58"/>
      <c r="D23" s="58"/>
      <c r="E23" s="60" t="s">
        <v>43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</sheetData>
  <mergeCells count="40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8:D9"/>
    <mergeCell ref="E8:X8"/>
    <mergeCell ref="A14:D14"/>
    <mergeCell ref="E14:X14"/>
    <mergeCell ref="A12:X12"/>
    <mergeCell ref="A13:D13"/>
    <mergeCell ref="E13:X13"/>
    <mergeCell ref="A15:D15"/>
    <mergeCell ref="E15:X15"/>
    <mergeCell ref="A16:D16"/>
    <mergeCell ref="E16:X16"/>
    <mergeCell ref="A10:D11"/>
    <mergeCell ref="A18:D18"/>
    <mergeCell ref="E18:X18"/>
    <mergeCell ref="A19:D19"/>
    <mergeCell ref="E19:X19"/>
    <mergeCell ref="A17:D17"/>
    <mergeCell ref="E17:X17"/>
    <mergeCell ref="A22:D22"/>
    <mergeCell ref="E22:X22"/>
    <mergeCell ref="A23:D23"/>
    <mergeCell ref="E23:X23"/>
    <mergeCell ref="A20:D20"/>
    <mergeCell ref="E20:X20"/>
    <mergeCell ref="A21:D21"/>
    <mergeCell ref="E21:X21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K3 H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Поэлементный</vt:lpstr>
      <vt:lpstr>Анализ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Елена</cp:lastModifiedBy>
  <dcterms:created xsi:type="dcterms:W3CDTF">2020-11-25T18:48:25Z</dcterms:created>
  <dcterms:modified xsi:type="dcterms:W3CDTF">2020-12-23T13:28:49Z</dcterms:modified>
</cp:coreProperties>
</file>