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225" activeTab="1"/>
  </bookViews>
  <sheets>
    <sheet name="Поэлементный" sheetId="3" r:id="rId1"/>
    <sheet name="Анализ" sheetId="1" r:id="rId2"/>
  </sheets>
  <definedNames>
    <definedName name="_xlnm._FilterDatabase" localSheetId="1" hidden="1">Анализ!$A$2:$Y$45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D50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AC11" i="3" l="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10"/>
  <c r="AA5" l="1"/>
  <c r="J7" i="1" s="1"/>
  <c r="AA4" i="3"/>
  <c r="I7" i="1" s="1"/>
  <c r="AA3" i="3"/>
  <c r="H7" i="1" s="1"/>
  <c r="AA2" i="3"/>
  <c r="G7" i="1" s="1"/>
  <c r="AB11" i="3" l="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10"/>
  <c r="AE52" l="1"/>
  <c r="AD52"/>
  <c r="AC52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X10"/>
  <c r="Y10" l="1"/>
  <c r="AF9" s="1"/>
  <c r="X49"/>
  <c r="Y49" s="1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Y12" l="1"/>
  <c r="AF11" s="1"/>
  <c r="Y14"/>
  <c r="AF13" s="1"/>
  <c r="Y16"/>
  <c r="AF15" s="1"/>
  <c r="Y18"/>
  <c r="AF17" s="1"/>
  <c r="Y20"/>
  <c r="AF19" s="1"/>
  <c r="Y22"/>
  <c r="AF21" s="1"/>
  <c r="Y24"/>
  <c r="AF23" s="1"/>
  <c r="Y26"/>
  <c r="AF25" s="1"/>
  <c r="Y28"/>
  <c r="AF27" s="1"/>
  <c r="Y30"/>
  <c r="AF29" s="1"/>
  <c r="Y32"/>
  <c r="AF31" s="1"/>
  <c r="Y34"/>
  <c r="AF33" s="1"/>
  <c r="Y36"/>
  <c r="AF35" s="1"/>
  <c r="Y38"/>
  <c r="AF37" s="1"/>
  <c r="Y40"/>
  <c r="AF39" s="1"/>
  <c r="Y42"/>
  <c r="AF41" s="1"/>
  <c r="Y44"/>
  <c r="AF43" s="1"/>
  <c r="Y46"/>
  <c r="AF45" s="1"/>
  <c r="Y48"/>
  <c r="AF47" s="1"/>
  <c r="Y11"/>
  <c r="AF10" s="1"/>
  <c r="Y13"/>
  <c r="AF12" s="1"/>
  <c r="Y15"/>
  <c r="AF14" s="1"/>
  <c r="Y17"/>
  <c r="AF16" s="1"/>
  <c r="Y19"/>
  <c r="AF18" s="1"/>
  <c r="Y21"/>
  <c r="AF20" s="1"/>
  <c r="Y23"/>
  <c r="AF22" s="1"/>
  <c r="Y25"/>
  <c r="AF24" s="1"/>
  <c r="Y27"/>
  <c r="AF26" s="1"/>
  <c r="Y29"/>
  <c r="AF28" s="1"/>
  <c r="Y31"/>
  <c r="AF30" s="1"/>
  <c r="Y33"/>
  <c r="AF32" s="1"/>
  <c r="Y35"/>
  <c r="AF34" s="1"/>
  <c r="Y37"/>
  <c r="AF36" s="1"/>
  <c r="Y39"/>
  <c r="AF38" s="1"/>
  <c r="Y41"/>
  <c r="AF40" s="1"/>
  <c r="Y43"/>
  <c r="AF42" s="1"/>
  <c r="Y45"/>
  <c r="AF44" s="1"/>
  <c r="Y47"/>
  <c r="AF46" s="1"/>
  <c r="W51"/>
  <c r="X10" i="1"/>
  <c r="W10"/>
  <c r="V51" i="3"/>
  <c r="E51"/>
  <c r="F10" i="1"/>
  <c r="G51" i="3"/>
  <c r="H10" i="1"/>
  <c r="I51" i="3"/>
  <c r="J10" i="1"/>
  <c r="L10"/>
  <c r="K51" i="3"/>
  <c r="M51"/>
  <c r="N10" i="1"/>
  <c r="P10"/>
  <c r="O51" i="3"/>
  <c r="S51"/>
  <c r="T10" i="1"/>
  <c r="K10"/>
  <c r="J51" i="3"/>
  <c r="L51"/>
  <c r="M10" i="1"/>
  <c r="S10"/>
  <c r="R51" i="3"/>
  <c r="V10" i="1"/>
  <c r="U51" i="3"/>
  <c r="T51"/>
  <c r="U10" i="1"/>
  <c r="R10"/>
  <c r="Q51" i="3"/>
  <c r="I10" i="1"/>
  <c r="H51" i="3"/>
  <c r="F51"/>
  <c r="G10" i="1"/>
  <c r="O10"/>
  <c r="N51" i="3"/>
  <c r="P51"/>
  <c r="Q10" i="1"/>
  <c r="D51" i="3"/>
  <c r="E10" i="1"/>
  <c r="A10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X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X10" authorId="1">
      <text>
        <r>
          <rPr>
            <b/>
            <sz val="9"/>
            <color indexed="81"/>
            <rFont val="Tahoma"/>
            <charset val="1"/>
          </rPr>
          <t>автоматический подсчет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<sst xmlns="http://schemas.openxmlformats.org/spreadsheetml/2006/main" count="92" uniqueCount="53">
  <si>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</si>
  <si>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</si>
  <si>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</si>
  <si>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</si>
  <si>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</si>
  <si>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</si>
  <si>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</si>
  <si>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</si>
  <si>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</si>
  <si>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</si>
  <si>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</si>
  <si>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</si>
  <si>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</si>
  <si>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</si>
  <si>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</si>
  <si>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</si>
  <si>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</si>
  <si>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</si>
  <si>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</si>
  <si>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</si>
  <si>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</si>
  <si>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</si>
  <si>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</si>
  <si>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</si>
  <si>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</si>
  <si>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</si>
  <si>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</si>
  <si>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</si>
  <si>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</si>
  <si>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</si>
  <si>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</si>
  <si>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</si>
  <si>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 8 а</t>
  </si>
  <si>
    <t>8а</t>
  </si>
  <si>
    <t>Обществознание</t>
  </si>
  <si>
    <t>НовакГалина Ивановна</t>
  </si>
  <si>
    <t>Выделить сущностные сущностные характеристики основных видов деятельности. Практически нет ошибок.</t>
  </si>
  <si>
    <t>Объяснить роль мотивов деятельности человека. Ошибки в объяснении содержания   видов деятельности.</t>
  </si>
  <si>
    <t>Умение различать экономические, социальные и культурные явления и процессы. Ошибки в определении выбранных явлений и процессов.</t>
  </si>
  <si>
    <t>Извлекать информацию из доступных источников (диаграмм) . Выполнено на 96%</t>
  </si>
  <si>
    <t>Систематизировать и анализировать полученные данные. Ошибки в сравнении выбранных данных.</t>
  </si>
  <si>
    <t>Применение выбранной информации с собственным поведением. Ошибки:  приведены  общие рассуждения.</t>
  </si>
  <si>
    <t>Различать экономические, социальные, политические и культурные явления и процессы общественной жизни. Ошибки при соотнесении призноков и видов общественных  явлений.</t>
  </si>
  <si>
    <t>Уметь характеризовать  группы потребностей человека. Выполнение 93%.</t>
  </si>
  <si>
    <t>Дать характеристику указанного явления. Ошибка:  приведены   рассуждения общего характера.</t>
  </si>
  <si>
    <t>Высказать собственное суждение  о сферах общественной жизни. Не все суждения соответствуют указанному явлению.</t>
  </si>
  <si>
    <t>Найти правильные ситуации жизнедеятельности человека. Ошибки в определении конкретных ситуаций их соответствию разным сферам жизни общества.</t>
  </si>
  <si>
    <t>Находить и осмысливать значимую информацию из доступных источников (фотоизображений). Ошибки при определении смысла представленного изображения.</t>
  </si>
  <si>
    <t xml:space="preserve">Применять полученную  из доступных источников информацию. . Ошибки в дополнении перечня указанных проблем </t>
  </si>
  <si>
    <t>Определить конкретную ситуацию жезнедеятельности человека..Ошибки в указании сферы жизнедеятельности человека.</t>
  </si>
  <si>
    <t>Состасить сообщение об указанных  социальных нормах. Учащиеся  проявили  незнании отдельных социальных норм.</t>
  </si>
  <si>
    <t>Использовать  указанные  социальные нормы для составления сообщения. Использовано менее половины приведенных понятий.</t>
  </si>
  <si>
    <t>Связность сообщения из указанных социальных норм.Учащиеся не сумели составть связное сообщение.</t>
  </si>
</sst>
</file>

<file path=xl/styles.xml><?xml version="1.0" encoding="utf-8"?>
<styleSheet xmlns="http://schemas.openxmlformats.org/spreadsheetml/2006/main">
  <numFmts count="1">
    <numFmt numFmtId="164" formatCode="dd/mm/yy;@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/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8" fillId="0" borderId="0" xfId="0" applyFont="1"/>
    <xf numFmtId="0" fontId="4" fillId="0" borderId="13" xfId="0" applyFont="1" applyBorder="1" applyAlignment="1" applyProtection="1"/>
    <xf numFmtId="0" fontId="4" fillId="0" borderId="12" xfId="0" applyFont="1" applyBorder="1" applyAlignment="1" applyProtection="1"/>
    <xf numFmtId="9" fontId="0" fillId="0" borderId="0" xfId="0" applyNumberFormat="1"/>
    <xf numFmtId="164" fontId="3" fillId="0" borderId="8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/>
    <xf numFmtId="0" fontId="9" fillId="5" borderId="16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3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/>
      <protection locked="0"/>
    </xf>
    <xf numFmtId="9" fontId="5" fillId="8" borderId="21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Protection="1">
      <protection locked="0"/>
    </xf>
    <xf numFmtId="1" fontId="7" fillId="7" borderId="6" xfId="0" applyNumberFormat="1" applyFont="1" applyFill="1" applyBorder="1" applyAlignment="1" applyProtection="1">
      <protection locked="0"/>
    </xf>
    <xf numFmtId="0" fontId="4" fillId="8" borderId="21" xfId="0" applyFont="1" applyFill="1" applyBorder="1" applyAlignment="1" applyProtection="1">
      <alignment horizontal="center" vertical="center" wrapText="1"/>
    </xf>
    <xf numFmtId="9" fontId="0" fillId="8" borderId="13" xfId="0" applyNumberFormat="1" applyFill="1" applyBorder="1"/>
    <xf numFmtId="0" fontId="14" fillId="0" borderId="0" xfId="0" applyFont="1" applyAlignment="1"/>
    <xf numFmtId="0" fontId="14" fillId="0" borderId="0" xfId="0" applyFont="1"/>
    <xf numFmtId="0" fontId="15" fillId="4" borderId="32" xfId="0" applyFont="1" applyFill="1" applyBorder="1"/>
    <xf numFmtId="0" fontId="4" fillId="8" borderId="13" xfId="0" applyFont="1" applyFill="1" applyBorder="1" applyAlignment="1" applyProtection="1">
      <alignment horizontal="center"/>
    </xf>
    <xf numFmtId="9" fontId="4" fillId="8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3" xfId="0" applyNumberFormat="1" applyFont="1" applyFill="1" applyBorder="1" applyAlignment="1" applyProtection="1">
      <alignment horizontal="center" vertical="center" wrapText="1"/>
    </xf>
    <xf numFmtId="9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3" xfId="0" applyFill="1" applyBorder="1"/>
    <xf numFmtId="0" fontId="19" fillId="0" borderId="13" xfId="0" applyFont="1" applyBorder="1" applyAlignment="1" applyProtection="1">
      <alignment horizontal="center" vertical="center" wrapText="1"/>
    </xf>
    <xf numFmtId="0" fontId="10" fillId="8" borderId="13" xfId="0" applyFont="1" applyFill="1" applyBorder="1" applyProtection="1">
      <protection locked="0"/>
    </xf>
    <xf numFmtId="0" fontId="20" fillId="3" borderId="13" xfId="0" applyFont="1" applyFill="1" applyBorder="1"/>
    <xf numFmtId="0" fontId="4" fillId="9" borderId="13" xfId="0" applyFont="1" applyFill="1" applyBorder="1" applyAlignment="1" applyProtection="1">
      <alignment horizontal="center" vertical="center" wrapText="1"/>
    </xf>
    <xf numFmtId="0" fontId="16" fillId="0" borderId="13" xfId="0" applyFont="1" applyBorder="1"/>
    <xf numFmtId="1" fontId="12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 applyProtection="1"/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center" vertical="center" wrapText="1"/>
    </xf>
    <xf numFmtId="9" fontId="4" fillId="1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7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48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Поэлементный!$AE$9:$AE$47</c:f>
              <c:strCache>
                <c:ptCount val="39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Фамилия 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Фамилия </c:v>
                </c:pt>
                <c:pt idx="13">
                  <c:v>Фамилия </c:v>
                </c:pt>
                <c:pt idx="14">
                  <c:v>Фамилия </c:v>
                </c:pt>
                <c:pt idx="15">
                  <c:v>Фамилия 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Фамилия </c:v>
                </c:pt>
                <c:pt idx="20">
                  <c:v>Фамилия </c:v>
                </c:pt>
                <c:pt idx="21">
                  <c:v>Фамилия </c:v>
                </c:pt>
                <c:pt idx="22">
                  <c:v>Фамилия </c:v>
                </c:pt>
                <c:pt idx="23">
                  <c:v>Фамилия </c:v>
                </c:pt>
                <c:pt idx="24">
                  <c:v>Фамилия </c:v>
                </c:pt>
                <c:pt idx="25">
                  <c:v>Фамилия </c:v>
                </c:pt>
                <c:pt idx="26">
                  <c:v>Фамилия </c:v>
                </c:pt>
                <c:pt idx="27">
                  <c:v>Фамилия </c:v>
                </c:pt>
                <c:pt idx="28">
                  <c:v>Фамилия </c:v>
                </c:pt>
                <c:pt idx="29">
                  <c:v>Фамилия </c:v>
                </c:pt>
                <c:pt idx="30">
                  <c:v>Фамилия </c:v>
                </c:pt>
                <c:pt idx="31">
                  <c:v>Фамилия </c:v>
                </c:pt>
                <c:pt idx="32">
                  <c:v>Фамилия </c:v>
                </c:pt>
                <c:pt idx="33">
                  <c:v>Фамилия </c:v>
                </c:pt>
                <c:pt idx="34">
                  <c:v>Фамилия </c:v>
                </c:pt>
                <c:pt idx="35">
                  <c:v>Фамилия </c:v>
                </c:pt>
                <c:pt idx="36">
                  <c:v>Фамилия </c:v>
                </c:pt>
                <c:pt idx="37">
                  <c:v>Фамилия </c:v>
                </c:pt>
                <c:pt idx="38">
                  <c:v>Фамилия </c:v>
                </c:pt>
              </c:strCache>
            </c:strRef>
          </c:cat>
          <c:val>
            <c:numRef>
              <c:f>Поэлементный!$AF$9:$AF$47</c:f>
              <c:numCache>
                <c:formatCode>0%</c:formatCode>
                <c:ptCount val="39"/>
                <c:pt idx="0">
                  <c:v>0.58823529411764708</c:v>
                </c:pt>
                <c:pt idx="1">
                  <c:v>0.35294117647058826</c:v>
                </c:pt>
                <c:pt idx="2">
                  <c:v>0.29411764705882354</c:v>
                </c:pt>
                <c:pt idx="3">
                  <c:v>0.58823529411764708</c:v>
                </c:pt>
                <c:pt idx="4">
                  <c:v>0.82352941176470584</c:v>
                </c:pt>
                <c:pt idx="5">
                  <c:v>0.82352941176470584</c:v>
                </c:pt>
                <c:pt idx="6">
                  <c:v>0.47058823529411764</c:v>
                </c:pt>
                <c:pt idx="7">
                  <c:v>0.76470588235294112</c:v>
                </c:pt>
                <c:pt idx="8">
                  <c:v>0.76470588235294112</c:v>
                </c:pt>
                <c:pt idx="9">
                  <c:v>0.52941176470588236</c:v>
                </c:pt>
                <c:pt idx="10">
                  <c:v>0.6470588235294118</c:v>
                </c:pt>
                <c:pt idx="11">
                  <c:v>0.58823529411764708</c:v>
                </c:pt>
                <c:pt idx="12">
                  <c:v>0.70588235294117652</c:v>
                </c:pt>
                <c:pt idx="13">
                  <c:v>0.82352941176470584</c:v>
                </c:pt>
                <c:pt idx="14">
                  <c:v>0.76470588235294112</c:v>
                </c:pt>
                <c:pt idx="15">
                  <c:v>0.70588235294117652</c:v>
                </c:pt>
                <c:pt idx="16">
                  <c:v>0.70588235294117652</c:v>
                </c:pt>
                <c:pt idx="17">
                  <c:v>0.82352941176470584</c:v>
                </c:pt>
                <c:pt idx="18">
                  <c:v>0.76470588235294112</c:v>
                </c:pt>
                <c:pt idx="19">
                  <c:v>0.52941176470588236</c:v>
                </c:pt>
                <c:pt idx="20">
                  <c:v>0.41176470588235292</c:v>
                </c:pt>
                <c:pt idx="21">
                  <c:v>0.52941176470588236</c:v>
                </c:pt>
                <c:pt idx="22">
                  <c:v>0.70588235294117652</c:v>
                </c:pt>
                <c:pt idx="23">
                  <c:v>0.6470588235294118</c:v>
                </c:pt>
                <c:pt idx="24">
                  <c:v>0.58823529411764708</c:v>
                </c:pt>
                <c:pt idx="25">
                  <c:v>0.76470588235294112</c:v>
                </c:pt>
                <c:pt idx="26">
                  <c:v>0.76470588235294112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gapWidth val="219"/>
        <c:overlap val="-27"/>
        <c:axId val="77995392"/>
        <c:axId val="78001280"/>
      </c:barChart>
      <c:catAx>
        <c:axId val="77995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001280"/>
        <c:crosses val="autoZero"/>
        <c:auto val="1"/>
        <c:lblAlgn val="ctr"/>
        <c:lblOffset val="100"/>
      </c:catAx>
      <c:valAx>
        <c:axId val="78001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9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95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Поэлементный!$AC$51:$AE$51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Поэлементный!$AC$52:$AE$52</c:f>
              <c:numCache>
                <c:formatCode>General</c:formatCode>
                <c:ptCount val="3"/>
                <c:pt idx="0">
                  <c:v>19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gapWidth val="219"/>
        <c:overlap val="-27"/>
        <c:axId val="78029952"/>
        <c:axId val="78031488"/>
      </c:barChart>
      <c:catAx>
        <c:axId val="780299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031488"/>
        <c:crosses val="autoZero"/>
        <c:auto val="1"/>
        <c:lblAlgn val="ctr"/>
        <c:lblOffset val="100"/>
      </c:catAx>
      <c:valAx>
        <c:axId val="780314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0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21"/>
          <c:w val="0.61949340053388946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3027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0.25925925925925924</c:v>
                </c:pt>
                <c:pt idx="1">
                  <c:v>0.88888888888888884</c:v>
                </c:pt>
                <c:pt idx="2">
                  <c:v>0.1111111111111111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axId val="79675776"/>
        <c:axId val="79677312"/>
      </c:barChart>
      <c:catAx>
        <c:axId val="796757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677312"/>
        <c:crosses val="autoZero"/>
        <c:auto val="1"/>
        <c:lblAlgn val="ctr"/>
        <c:lblOffset val="100"/>
      </c:catAx>
      <c:valAx>
        <c:axId val="79677312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67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293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58"/>
          <c:h val="0.72088764946048522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26</c:v>
                </c:pt>
                <c:pt idx="1">
                  <c:v>19</c:v>
                </c:pt>
                <c:pt idx="2">
                  <c:v>8</c:v>
                </c:pt>
                <c:pt idx="3">
                  <c:v>26</c:v>
                </c:pt>
                <c:pt idx="4">
                  <c:v>17</c:v>
                </c:pt>
                <c:pt idx="5">
                  <c:v>24</c:v>
                </c:pt>
                <c:pt idx="6">
                  <c:v>17</c:v>
                </c:pt>
                <c:pt idx="7">
                  <c:v>25</c:v>
                </c:pt>
                <c:pt idx="8">
                  <c:v>18</c:v>
                </c:pt>
                <c:pt idx="9">
                  <c:v>22</c:v>
                </c:pt>
                <c:pt idx="10">
                  <c:v>11</c:v>
                </c:pt>
                <c:pt idx="11">
                  <c:v>21</c:v>
                </c:pt>
                <c:pt idx="12">
                  <c:v>13</c:v>
                </c:pt>
                <c:pt idx="13">
                  <c:v>18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77830016"/>
        <c:axId val="77831552"/>
      </c:barChart>
      <c:catAx>
        <c:axId val="77830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831552"/>
        <c:crosses val="autoZero"/>
        <c:auto val="1"/>
        <c:lblAlgn val="ctr"/>
        <c:lblOffset val="100"/>
      </c:catAx>
      <c:valAx>
        <c:axId val="77831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83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21772</xdr:rowOff>
    </xdr:from>
    <xdr:to>
      <xdr:col>28</xdr:col>
      <xdr:colOff>43542</xdr:colOff>
      <xdr:row>68</xdr:row>
      <xdr:rowOff>41564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69</xdr:row>
      <xdr:rowOff>71717</xdr:rowOff>
    </xdr:from>
    <xdr:to>
      <xdr:col>22</xdr:col>
      <xdr:colOff>331692</xdr:colOff>
      <xdr:row>79</xdr:row>
      <xdr:rowOff>125507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30</xdr:row>
      <xdr:rowOff>41564</xdr:rowOff>
    </xdr:from>
    <xdr:to>
      <xdr:col>24</xdr:col>
      <xdr:colOff>55419</xdr:colOff>
      <xdr:row>48</xdr:row>
      <xdr:rowOff>55418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2"/>
  <sheetViews>
    <sheetView topLeftCell="G13" zoomScale="85" zoomScaleNormal="85" workbookViewId="0">
      <selection activeCell="X6" sqref="X6"/>
    </sheetView>
  </sheetViews>
  <sheetFormatPr defaultRowHeight="15"/>
  <cols>
    <col min="1" max="2" width="5.7109375" customWidth="1"/>
    <col min="3" max="3" width="9.7109375" customWidth="1"/>
    <col min="4" max="23" width="5.7109375" customWidth="1"/>
    <col min="24" max="24" width="17.5703125" customWidth="1"/>
    <col min="25" max="25" width="12.140625" customWidth="1"/>
    <col min="26" max="26" width="11.42578125" customWidth="1"/>
    <col min="27" max="27" width="12.140625" customWidth="1"/>
    <col min="28" max="28" width="15.7109375" customWidth="1"/>
    <col min="29" max="29" width="12.5703125" customWidth="1"/>
    <col min="30" max="30" width="21.7109375" customWidth="1"/>
  </cols>
  <sheetData>
    <row r="2" spans="1:40" ht="21">
      <c r="D2" s="56" t="s">
        <v>32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Z2" s="41">
        <v>5</v>
      </c>
      <c r="AA2" s="38">
        <f>COUNTIF(Z10:Z49,5)</f>
        <v>0</v>
      </c>
    </row>
    <row r="3" spans="1:40" ht="21"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Z3" s="41">
        <v>4</v>
      </c>
      <c r="AA3" s="38">
        <f>COUNTIF(Z10:Z49,4)</f>
        <v>7</v>
      </c>
    </row>
    <row r="4" spans="1:40" ht="21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Z4" s="41">
        <v>3</v>
      </c>
      <c r="AA4" s="38">
        <f>COUNTIF(Z10:Z51,3)</f>
        <v>17</v>
      </c>
    </row>
    <row r="5" spans="1:40" ht="21.75" thickBot="1">
      <c r="Z5" s="41">
        <v>2</v>
      </c>
      <c r="AA5" s="38">
        <f>COUNTIF(Z10:Z52,2)</f>
        <v>3</v>
      </c>
    </row>
    <row r="6" spans="1:40" ht="29.25" thickBot="1">
      <c r="F6" s="58" t="s">
        <v>17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29" t="s">
        <v>19</v>
      </c>
      <c r="U6" s="29"/>
      <c r="V6" s="30"/>
      <c r="W6" s="30"/>
      <c r="X6" s="31">
        <v>17</v>
      </c>
    </row>
    <row r="7" spans="1:40"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9" spans="1:40" ht="56.25">
      <c r="A9" s="47" t="s">
        <v>5</v>
      </c>
      <c r="B9" s="47"/>
      <c r="C9" s="49" t="s">
        <v>28</v>
      </c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7</v>
      </c>
      <c r="K9" s="21">
        <v>8</v>
      </c>
      <c r="L9" s="21">
        <v>9</v>
      </c>
      <c r="M9" s="21">
        <v>10</v>
      </c>
      <c r="N9" s="21">
        <v>11</v>
      </c>
      <c r="O9" s="21">
        <v>12</v>
      </c>
      <c r="P9" s="21">
        <v>13</v>
      </c>
      <c r="Q9" s="21">
        <v>14</v>
      </c>
      <c r="R9" s="21">
        <v>15</v>
      </c>
      <c r="S9" s="21">
        <v>16</v>
      </c>
      <c r="T9" s="21">
        <v>17</v>
      </c>
      <c r="U9" s="21">
        <v>18</v>
      </c>
      <c r="V9" s="21">
        <v>19</v>
      </c>
      <c r="W9" s="21">
        <v>20</v>
      </c>
      <c r="X9" s="53" t="s">
        <v>24</v>
      </c>
      <c r="Y9" s="53" t="s">
        <v>18</v>
      </c>
      <c r="Z9" s="53" t="s">
        <v>26</v>
      </c>
      <c r="AA9" s="53" t="s">
        <v>27</v>
      </c>
      <c r="AB9" s="53" t="s">
        <v>22</v>
      </c>
      <c r="AC9" s="50" t="s">
        <v>23</v>
      </c>
      <c r="AD9" s="52" t="s">
        <v>25</v>
      </c>
      <c r="AE9" s="19" t="str">
        <f t="shared" ref="AE9:AE47" si="0">A10</f>
        <v xml:space="preserve">Фамилия </v>
      </c>
      <c r="AF9" s="20">
        <f t="shared" ref="AF9:AF47" si="1">Y10</f>
        <v>0.58823529411764708</v>
      </c>
      <c r="AG9" s="19"/>
      <c r="AH9" s="19"/>
      <c r="AI9" s="34"/>
      <c r="AJ9" s="34"/>
      <c r="AK9" s="34"/>
      <c r="AL9" s="34"/>
      <c r="AM9" s="34"/>
      <c r="AN9" s="34"/>
    </row>
    <row r="10" spans="1:40" ht="15.75">
      <c r="A10" s="48" t="s">
        <v>15</v>
      </c>
      <c r="B10" s="48"/>
      <c r="C10">
        <v>80001</v>
      </c>
      <c r="D10">
        <v>1</v>
      </c>
      <c r="E10">
        <v>1</v>
      </c>
      <c r="G10">
        <v>1</v>
      </c>
      <c r="H10">
        <v>1</v>
      </c>
      <c r="I10">
        <v>1</v>
      </c>
      <c r="K10">
        <v>1</v>
      </c>
      <c r="M10">
        <v>1</v>
      </c>
      <c r="O10">
        <v>1</v>
      </c>
      <c r="P10">
        <v>1</v>
      </c>
      <c r="Q10">
        <v>1</v>
      </c>
      <c r="U10" s="8"/>
      <c r="V10" s="8"/>
      <c r="W10" s="8"/>
      <c r="X10" s="32">
        <f t="shared" ref="X10:X49" si="2">COUNTIF(D10:W10,"1")</f>
        <v>10</v>
      </c>
      <c r="Y10" s="33">
        <f>X10/$X$6</f>
        <v>0.58823529411764708</v>
      </c>
      <c r="Z10" s="35">
        <v>3</v>
      </c>
      <c r="AA10" s="35">
        <v>4</v>
      </c>
      <c r="AB10" s="51" t="str">
        <f>IF(Z10=AA10,"подтвердил",IF(Z10&gt;AA10,"повысил","понизил"))</f>
        <v>понизил</v>
      </c>
      <c r="AC10" s="44">
        <f t="shared" ref="AC10:AC49" si="3">Z10-AA10</f>
        <v>-1</v>
      </c>
      <c r="AD10" s="43"/>
      <c r="AE10" s="19" t="str">
        <f t="shared" si="0"/>
        <v xml:space="preserve">Фамилия </v>
      </c>
      <c r="AF10" s="20">
        <f t="shared" si="1"/>
        <v>0.35294117647058826</v>
      </c>
      <c r="AG10" s="19"/>
      <c r="AH10" s="19"/>
      <c r="AI10" s="34"/>
      <c r="AJ10" s="34"/>
      <c r="AK10" s="34"/>
      <c r="AL10" s="34"/>
      <c r="AM10" s="34"/>
      <c r="AN10" s="34"/>
    </row>
    <row r="11" spans="1:40" ht="15.75">
      <c r="A11" s="48" t="s">
        <v>15</v>
      </c>
      <c r="B11" s="48"/>
      <c r="C11">
        <v>80002</v>
      </c>
      <c r="D11">
        <v>1</v>
      </c>
      <c r="E11">
        <v>1</v>
      </c>
      <c r="G11">
        <v>1</v>
      </c>
      <c r="J11">
        <v>1</v>
      </c>
      <c r="K11">
        <v>1</v>
      </c>
      <c r="O11">
        <v>1</v>
      </c>
      <c r="U11" s="8"/>
      <c r="V11" s="8"/>
      <c r="W11" s="8"/>
      <c r="X11" s="32">
        <f t="shared" si="2"/>
        <v>6</v>
      </c>
      <c r="Y11" s="33">
        <f t="shared" ref="Y11:Y49" si="4">X11/$X$6</f>
        <v>0.35294117647058826</v>
      </c>
      <c r="Z11" s="35">
        <v>2</v>
      </c>
      <c r="AA11" s="35">
        <v>3</v>
      </c>
      <c r="AB11" s="51" t="str">
        <f t="shared" ref="AB11:AB49" si="5">IF(Z11=AA11,"подтвердил",IF(Z11&gt;AA11,"повысил","понизил"))</f>
        <v>понизил</v>
      </c>
      <c r="AC11" s="44">
        <f t="shared" si="3"/>
        <v>-1</v>
      </c>
      <c r="AD11" s="43"/>
      <c r="AE11" s="19" t="str">
        <f t="shared" si="0"/>
        <v xml:space="preserve">Фамилия </v>
      </c>
      <c r="AF11" s="20">
        <f t="shared" si="1"/>
        <v>0.29411764705882354</v>
      </c>
      <c r="AG11" s="19"/>
      <c r="AH11" s="19"/>
      <c r="AI11" s="34"/>
      <c r="AJ11" s="34"/>
      <c r="AK11" s="34"/>
      <c r="AL11" s="34"/>
      <c r="AM11" s="34"/>
      <c r="AN11" s="34"/>
    </row>
    <row r="12" spans="1:40" ht="15.75">
      <c r="A12" s="48" t="s">
        <v>15</v>
      </c>
      <c r="B12" s="48"/>
      <c r="C12">
        <v>80003</v>
      </c>
      <c r="D12">
        <v>1</v>
      </c>
      <c r="G12">
        <v>1</v>
      </c>
      <c r="O12">
        <v>1</v>
      </c>
      <c r="P12">
        <v>1</v>
      </c>
      <c r="Q12">
        <v>1</v>
      </c>
      <c r="U12" s="8"/>
      <c r="V12" s="8"/>
      <c r="W12" s="8"/>
      <c r="X12" s="32">
        <f t="shared" si="2"/>
        <v>5</v>
      </c>
      <c r="Y12" s="33">
        <f t="shared" si="4"/>
        <v>0.29411764705882354</v>
      </c>
      <c r="Z12" s="35">
        <v>2</v>
      </c>
      <c r="AA12" s="35">
        <v>3</v>
      </c>
      <c r="AB12" s="51" t="str">
        <f t="shared" si="5"/>
        <v>понизил</v>
      </c>
      <c r="AC12" s="44">
        <f t="shared" si="3"/>
        <v>-1</v>
      </c>
      <c r="AD12" s="43"/>
      <c r="AE12" s="19" t="str">
        <f t="shared" si="0"/>
        <v xml:space="preserve">Фамилия </v>
      </c>
      <c r="AF12" s="20">
        <f t="shared" si="1"/>
        <v>0.58823529411764708</v>
      </c>
      <c r="AG12" s="19"/>
      <c r="AH12" s="19"/>
      <c r="AI12" s="34"/>
      <c r="AJ12" s="34"/>
      <c r="AK12" s="34"/>
      <c r="AL12" s="34"/>
      <c r="AM12" s="34"/>
      <c r="AN12" s="34"/>
    </row>
    <row r="13" spans="1:40" ht="15.75">
      <c r="A13" s="48" t="s">
        <v>15</v>
      </c>
      <c r="B13" s="48"/>
      <c r="C13">
        <v>80004</v>
      </c>
      <c r="D13">
        <v>1</v>
      </c>
      <c r="E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R13">
        <v>1</v>
      </c>
      <c r="S13">
        <v>1</v>
      </c>
      <c r="U13" s="8"/>
      <c r="V13" s="8"/>
      <c r="W13" s="8"/>
      <c r="X13" s="32">
        <f t="shared" si="2"/>
        <v>10</v>
      </c>
      <c r="Y13" s="33">
        <f t="shared" si="4"/>
        <v>0.58823529411764708</v>
      </c>
      <c r="Z13" s="35">
        <v>3</v>
      </c>
      <c r="AA13" s="35">
        <v>3</v>
      </c>
      <c r="AB13" s="51" t="str">
        <f t="shared" si="5"/>
        <v>подтвердил</v>
      </c>
      <c r="AC13" s="44">
        <f t="shared" si="3"/>
        <v>0</v>
      </c>
      <c r="AD13" s="43"/>
      <c r="AE13" s="19" t="str">
        <f t="shared" si="0"/>
        <v xml:space="preserve">Фамилия </v>
      </c>
      <c r="AF13" s="20">
        <f t="shared" si="1"/>
        <v>0.82352941176470584</v>
      </c>
      <c r="AG13" s="19"/>
      <c r="AH13" s="19"/>
      <c r="AI13" s="34"/>
      <c r="AJ13" s="34"/>
      <c r="AK13" s="34"/>
      <c r="AL13" s="34"/>
      <c r="AM13" s="34"/>
      <c r="AN13" s="34"/>
    </row>
    <row r="14" spans="1:40" ht="15.75">
      <c r="A14" s="48" t="s">
        <v>15</v>
      </c>
      <c r="B14" s="48"/>
      <c r="C14">
        <v>80005</v>
      </c>
      <c r="D14">
        <v>1</v>
      </c>
      <c r="E14">
        <v>1</v>
      </c>
      <c r="G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U14" s="8"/>
      <c r="V14" s="8"/>
      <c r="W14" s="8"/>
      <c r="X14" s="32">
        <f t="shared" si="2"/>
        <v>14</v>
      </c>
      <c r="Y14" s="33">
        <f t="shared" si="4"/>
        <v>0.82352941176470584</v>
      </c>
      <c r="Z14" s="35">
        <v>3</v>
      </c>
      <c r="AA14" s="35">
        <v>5</v>
      </c>
      <c r="AB14" s="51" t="str">
        <f t="shared" si="5"/>
        <v>понизил</v>
      </c>
      <c r="AC14" s="44">
        <f t="shared" si="3"/>
        <v>-2</v>
      </c>
      <c r="AD14" s="43"/>
      <c r="AE14" s="19" t="str">
        <f t="shared" si="0"/>
        <v xml:space="preserve">Фамилия </v>
      </c>
      <c r="AF14" s="20">
        <f t="shared" si="1"/>
        <v>0.82352941176470584</v>
      </c>
      <c r="AG14" s="19"/>
      <c r="AH14" s="19"/>
      <c r="AI14" s="34"/>
      <c r="AJ14" s="34"/>
      <c r="AK14" s="34"/>
      <c r="AL14" s="34"/>
      <c r="AM14" s="34"/>
      <c r="AN14" s="34"/>
    </row>
    <row r="15" spans="1:40" ht="15.75">
      <c r="A15" s="48" t="s">
        <v>15</v>
      </c>
      <c r="B15" s="48"/>
      <c r="C15">
        <v>80006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M15">
        <v>1</v>
      </c>
      <c r="O15">
        <v>1</v>
      </c>
      <c r="P15">
        <v>1</v>
      </c>
      <c r="Q15">
        <v>1</v>
      </c>
      <c r="R15">
        <v>1</v>
      </c>
      <c r="S15">
        <v>1</v>
      </c>
      <c r="U15" s="8"/>
      <c r="V15" s="8"/>
      <c r="W15" s="8"/>
      <c r="X15" s="32">
        <f t="shared" si="2"/>
        <v>14</v>
      </c>
      <c r="Y15" s="33">
        <f t="shared" si="4"/>
        <v>0.82352941176470584</v>
      </c>
      <c r="Z15" s="35">
        <v>4</v>
      </c>
      <c r="AA15" s="35">
        <v>5</v>
      </c>
      <c r="AB15" s="51" t="str">
        <f t="shared" si="5"/>
        <v>понизил</v>
      </c>
      <c r="AC15" s="44">
        <f t="shared" si="3"/>
        <v>-1</v>
      </c>
      <c r="AD15" s="43"/>
      <c r="AE15" s="19" t="str">
        <f t="shared" si="0"/>
        <v xml:space="preserve">Фамилия </v>
      </c>
      <c r="AF15" s="20">
        <f t="shared" si="1"/>
        <v>0.47058823529411764</v>
      </c>
      <c r="AG15" s="19"/>
      <c r="AH15" s="19"/>
      <c r="AI15" s="34"/>
      <c r="AJ15" s="34"/>
      <c r="AK15" s="34"/>
      <c r="AL15" s="34"/>
      <c r="AM15" s="34"/>
      <c r="AN15" s="34"/>
    </row>
    <row r="16" spans="1:40" ht="15.75">
      <c r="A16" s="48" t="s">
        <v>15</v>
      </c>
      <c r="B16" s="48"/>
      <c r="C16">
        <v>80008</v>
      </c>
      <c r="D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U16" s="8"/>
      <c r="V16" s="8"/>
      <c r="W16" s="8"/>
      <c r="X16" s="32">
        <f t="shared" si="2"/>
        <v>8</v>
      </c>
      <c r="Y16" s="33">
        <f t="shared" si="4"/>
        <v>0.47058823529411764</v>
      </c>
      <c r="Z16" s="35">
        <v>2</v>
      </c>
      <c r="AA16" s="35">
        <v>3</v>
      </c>
      <c r="AB16" s="51" t="str">
        <f t="shared" si="5"/>
        <v>понизил</v>
      </c>
      <c r="AC16" s="44">
        <f t="shared" si="3"/>
        <v>-1</v>
      </c>
      <c r="AD16" s="43"/>
      <c r="AE16" s="19" t="str">
        <f t="shared" si="0"/>
        <v xml:space="preserve">Фамилия </v>
      </c>
      <c r="AF16" s="20">
        <f t="shared" si="1"/>
        <v>0.76470588235294112</v>
      </c>
      <c r="AG16" s="19"/>
      <c r="AH16" s="19"/>
      <c r="AI16" s="34"/>
      <c r="AJ16" s="34"/>
      <c r="AK16" s="34"/>
      <c r="AL16" s="34"/>
      <c r="AM16" s="34"/>
      <c r="AN16" s="34"/>
    </row>
    <row r="17" spans="1:40" ht="15.75">
      <c r="A17" s="48" t="s">
        <v>15</v>
      </c>
      <c r="B17" s="48"/>
      <c r="C17">
        <v>80009</v>
      </c>
      <c r="D17">
        <v>1</v>
      </c>
      <c r="E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Q17">
        <v>1</v>
      </c>
      <c r="R17">
        <v>1</v>
      </c>
      <c r="S17">
        <v>1</v>
      </c>
      <c r="U17" s="8"/>
      <c r="V17" s="8"/>
      <c r="W17" s="8"/>
      <c r="X17" s="32">
        <f t="shared" si="2"/>
        <v>13</v>
      </c>
      <c r="Y17" s="33">
        <f t="shared" si="4"/>
        <v>0.76470588235294112</v>
      </c>
      <c r="Z17" s="35">
        <v>3</v>
      </c>
      <c r="AA17" s="35">
        <v>4</v>
      </c>
      <c r="AB17" s="51" t="str">
        <f t="shared" si="5"/>
        <v>понизил</v>
      </c>
      <c r="AC17" s="44">
        <f t="shared" si="3"/>
        <v>-1</v>
      </c>
      <c r="AD17" s="43"/>
      <c r="AE17" s="19" t="str">
        <f t="shared" si="0"/>
        <v xml:space="preserve">Фамилия </v>
      </c>
      <c r="AF17" s="20">
        <f t="shared" si="1"/>
        <v>0.76470588235294112</v>
      </c>
      <c r="AG17" s="19"/>
      <c r="AH17" s="19"/>
      <c r="AI17" s="34"/>
      <c r="AJ17" s="34"/>
      <c r="AK17" s="34"/>
      <c r="AL17" s="34"/>
      <c r="AM17" s="34"/>
      <c r="AN17" s="34"/>
    </row>
    <row r="18" spans="1:40" ht="15.75">
      <c r="A18" s="48" t="s">
        <v>15</v>
      </c>
      <c r="B18" s="48"/>
      <c r="C18">
        <v>80010</v>
      </c>
      <c r="D18">
        <v>1</v>
      </c>
      <c r="E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P18">
        <v>1</v>
      </c>
      <c r="Q18">
        <v>1</v>
      </c>
      <c r="R18">
        <v>1</v>
      </c>
      <c r="S18">
        <v>1</v>
      </c>
      <c r="U18" s="8"/>
      <c r="V18" s="8"/>
      <c r="W18" s="8"/>
      <c r="X18" s="32">
        <f t="shared" si="2"/>
        <v>13</v>
      </c>
      <c r="Y18" s="33">
        <f t="shared" si="4"/>
        <v>0.76470588235294112</v>
      </c>
      <c r="Z18" s="35">
        <v>4</v>
      </c>
      <c r="AA18" s="35">
        <v>4</v>
      </c>
      <c r="AB18" s="51" t="str">
        <f t="shared" si="5"/>
        <v>подтвердил</v>
      </c>
      <c r="AC18" s="44">
        <f t="shared" si="3"/>
        <v>0</v>
      </c>
      <c r="AD18" s="43"/>
      <c r="AE18" s="19" t="str">
        <f t="shared" si="0"/>
        <v xml:space="preserve">Фамилия </v>
      </c>
      <c r="AF18" s="20">
        <f t="shared" si="1"/>
        <v>0.52941176470588236</v>
      </c>
      <c r="AG18" s="19"/>
      <c r="AH18" s="19"/>
      <c r="AI18" s="34"/>
      <c r="AJ18" s="34"/>
      <c r="AK18" s="34"/>
      <c r="AL18" s="34"/>
      <c r="AM18" s="34"/>
      <c r="AN18" s="34"/>
    </row>
    <row r="19" spans="1:40" ht="15.75">
      <c r="A19" s="48" t="s">
        <v>15</v>
      </c>
      <c r="B19" s="48"/>
      <c r="C19">
        <v>80011</v>
      </c>
      <c r="D19">
        <v>1</v>
      </c>
      <c r="E19">
        <v>1</v>
      </c>
      <c r="G19">
        <v>1</v>
      </c>
      <c r="H19">
        <v>1</v>
      </c>
      <c r="I19">
        <v>1</v>
      </c>
      <c r="K19">
        <v>1</v>
      </c>
      <c r="L19">
        <v>1</v>
      </c>
      <c r="M19">
        <v>1</v>
      </c>
      <c r="O19">
        <v>1</v>
      </c>
      <c r="U19" s="8"/>
      <c r="V19" s="8"/>
      <c r="W19" s="8"/>
      <c r="X19" s="32">
        <f t="shared" si="2"/>
        <v>9</v>
      </c>
      <c r="Y19" s="33">
        <f t="shared" si="4"/>
        <v>0.52941176470588236</v>
      </c>
      <c r="Z19" s="35">
        <v>3</v>
      </c>
      <c r="AA19" s="35">
        <v>4</v>
      </c>
      <c r="AB19" s="51" t="str">
        <f t="shared" si="5"/>
        <v>понизил</v>
      </c>
      <c r="AC19" s="44">
        <f t="shared" si="3"/>
        <v>-1</v>
      </c>
      <c r="AD19" s="43"/>
      <c r="AE19" s="19" t="str">
        <f t="shared" si="0"/>
        <v xml:space="preserve">Фамилия </v>
      </c>
      <c r="AF19" s="20">
        <f t="shared" si="1"/>
        <v>0.6470588235294118</v>
      </c>
      <c r="AG19" s="19"/>
      <c r="AH19" s="19"/>
      <c r="AI19" s="34"/>
      <c r="AJ19" s="34"/>
      <c r="AK19" s="34"/>
      <c r="AL19" s="34"/>
      <c r="AM19" s="34"/>
      <c r="AN19" s="34"/>
    </row>
    <row r="20" spans="1:40" ht="15.75">
      <c r="A20" s="48" t="s">
        <v>15</v>
      </c>
      <c r="B20" s="48"/>
      <c r="C20">
        <v>80013</v>
      </c>
      <c r="D20">
        <v>1</v>
      </c>
      <c r="G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R20">
        <v>1</v>
      </c>
      <c r="S20">
        <v>1</v>
      </c>
      <c r="U20" s="8"/>
      <c r="V20" s="8"/>
      <c r="W20" s="8"/>
      <c r="X20" s="32">
        <f t="shared" si="2"/>
        <v>11</v>
      </c>
      <c r="Y20" s="33">
        <f t="shared" si="4"/>
        <v>0.6470588235294118</v>
      </c>
      <c r="Z20" s="35">
        <v>3</v>
      </c>
      <c r="AA20" s="35">
        <v>4</v>
      </c>
      <c r="AB20" s="51" t="str">
        <f t="shared" si="5"/>
        <v>понизил</v>
      </c>
      <c r="AC20" s="44">
        <f t="shared" si="3"/>
        <v>-1</v>
      </c>
      <c r="AD20" s="43"/>
      <c r="AE20" s="19" t="str">
        <f t="shared" si="0"/>
        <v xml:space="preserve">Фамилия </v>
      </c>
      <c r="AF20" s="20">
        <f t="shared" si="1"/>
        <v>0.58823529411764708</v>
      </c>
      <c r="AG20" s="19"/>
      <c r="AH20" s="19"/>
      <c r="AI20" s="34"/>
      <c r="AJ20" s="34"/>
      <c r="AK20" s="34"/>
      <c r="AL20" s="34"/>
      <c r="AM20" s="34"/>
      <c r="AN20" s="34"/>
    </row>
    <row r="21" spans="1:40" ht="15.75">
      <c r="A21" s="48" t="s">
        <v>15</v>
      </c>
      <c r="B21" s="48"/>
      <c r="C21">
        <v>80014</v>
      </c>
      <c r="D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N21">
        <v>1</v>
      </c>
      <c r="O21">
        <v>1</v>
      </c>
      <c r="Q21">
        <v>1</v>
      </c>
      <c r="U21" s="8"/>
      <c r="V21" s="8"/>
      <c r="W21" s="8"/>
      <c r="X21" s="32">
        <f t="shared" si="2"/>
        <v>10</v>
      </c>
      <c r="Y21" s="33">
        <f t="shared" si="4"/>
        <v>0.58823529411764708</v>
      </c>
      <c r="Z21" s="35">
        <v>3</v>
      </c>
      <c r="AA21" s="35">
        <v>4</v>
      </c>
      <c r="AB21" s="51" t="str">
        <f t="shared" si="5"/>
        <v>понизил</v>
      </c>
      <c r="AC21" s="44">
        <f t="shared" si="3"/>
        <v>-1</v>
      </c>
      <c r="AD21" s="43"/>
      <c r="AE21" s="19" t="str">
        <f t="shared" si="0"/>
        <v xml:space="preserve">Фамилия </v>
      </c>
      <c r="AF21" s="20">
        <f t="shared" si="1"/>
        <v>0.70588235294117652</v>
      </c>
      <c r="AG21" s="19"/>
      <c r="AH21" s="19"/>
      <c r="AI21" s="34"/>
      <c r="AJ21" s="34"/>
      <c r="AK21" s="34"/>
      <c r="AL21" s="34"/>
      <c r="AM21" s="34"/>
      <c r="AN21" s="34"/>
    </row>
    <row r="22" spans="1:40" ht="15.75">
      <c r="A22" s="48" t="s">
        <v>15</v>
      </c>
      <c r="B22" s="48"/>
      <c r="C22">
        <v>80015</v>
      </c>
      <c r="D22">
        <v>1</v>
      </c>
      <c r="E22">
        <v>1</v>
      </c>
      <c r="F22">
        <v>1</v>
      </c>
      <c r="G22">
        <v>1</v>
      </c>
      <c r="I22">
        <v>1</v>
      </c>
      <c r="K22">
        <v>1</v>
      </c>
      <c r="L22">
        <v>1</v>
      </c>
      <c r="M22">
        <v>1</v>
      </c>
      <c r="O22">
        <v>1</v>
      </c>
      <c r="R22">
        <v>1</v>
      </c>
      <c r="S22">
        <v>1</v>
      </c>
      <c r="T22">
        <v>1</v>
      </c>
      <c r="U22" s="8"/>
      <c r="V22" s="8"/>
      <c r="W22" s="8"/>
      <c r="X22" s="32">
        <f t="shared" si="2"/>
        <v>12</v>
      </c>
      <c r="Y22" s="33">
        <f t="shared" si="4"/>
        <v>0.70588235294117652</v>
      </c>
      <c r="Z22" s="35">
        <v>3</v>
      </c>
      <c r="AA22" s="35">
        <v>3</v>
      </c>
      <c r="AB22" s="51" t="str">
        <f t="shared" si="5"/>
        <v>подтвердил</v>
      </c>
      <c r="AC22" s="44">
        <f t="shared" si="3"/>
        <v>0</v>
      </c>
      <c r="AD22" s="43"/>
      <c r="AE22" s="19" t="str">
        <f t="shared" si="0"/>
        <v xml:space="preserve">Фамилия </v>
      </c>
      <c r="AF22" s="20">
        <f t="shared" si="1"/>
        <v>0.82352941176470584</v>
      </c>
      <c r="AG22" s="19"/>
      <c r="AH22" s="19"/>
      <c r="AI22" s="34"/>
      <c r="AJ22" s="34"/>
      <c r="AK22" s="34"/>
      <c r="AL22" s="34"/>
      <c r="AM22" s="34"/>
      <c r="AN22" s="34"/>
    </row>
    <row r="23" spans="1:40" ht="15.75">
      <c r="A23" s="48" t="s">
        <v>15</v>
      </c>
      <c r="B23" s="48"/>
      <c r="C23">
        <v>80016</v>
      </c>
      <c r="D23">
        <v>1</v>
      </c>
      <c r="E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Q23">
        <v>1</v>
      </c>
      <c r="R23">
        <v>1</v>
      </c>
      <c r="S23">
        <v>1</v>
      </c>
      <c r="U23" s="8"/>
      <c r="V23" s="8"/>
      <c r="W23" s="8"/>
      <c r="X23" s="32">
        <f t="shared" si="2"/>
        <v>14</v>
      </c>
      <c r="Y23" s="33">
        <f t="shared" si="4"/>
        <v>0.82352941176470584</v>
      </c>
      <c r="Z23" s="35">
        <v>4</v>
      </c>
      <c r="AA23" s="35">
        <v>4</v>
      </c>
      <c r="AB23" s="51" t="str">
        <f t="shared" si="5"/>
        <v>подтвердил</v>
      </c>
      <c r="AC23" s="44">
        <f t="shared" si="3"/>
        <v>0</v>
      </c>
      <c r="AD23" s="43"/>
      <c r="AE23" s="19" t="str">
        <f t="shared" si="0"/>
        <v xml:space="preserve">Фамилия </v>
      </c>
      <c r="AF23" s="20">
        <f t="shared" si="1"/>
        <v>0.76470588235294112</v>
      </c>
      <c r="AG23" s="19"/>
      <c r="AH23" s="19"/>
      <c r="AI23" s="34"/>
      <c r="AJ23" s="34"/>
      <c r="AK23" s="34"/>
      <c r="AL23" s="34"/>
      <c r="AM23" s="34"/>
      <c r="AN23" s="34"/>
    </row>
    <row r="24" spans="1:40" ht="15.75">
      <c r="A24" s="48" t="s">
        <v>15</v>
      </c>
      <c r="B24" s="48"/>
      <c r="C24">
        <v>80017</v>
      </c>
      <c r="D24">
        <v>1</v>
      </c>
      <c r="G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U24" s="8"/>
      <c r="V24" s="8"/>
      <c r="W24" s="8"/>
      <c r="X24" s="32">
        <f t="shared" si="2"/>
        <v>13</v>
      </c>
      <c r="Y24" s="33">
        <f t="shared" si="4"/>
        <v>0.76470588235294112</v>
      </c>
      <c r="Z24" s="35">
        <v>4</v>
      </c>
      <c r="AA24" s="35">
        <v>4</v>
      </c>
      <c r="AB24" s="51" t="str">
        <f t="shared" si="5"/>
        <v>подтвердил</v>
      </c>
      <c r="AC24" s="44">
        <f t="shared" si="3"/>
        <v>0</v>
      </c>
      <c r="AD24" s="43"/>
      <c r="AE24" s="19" t="str">
        <f t="shared" si="0"/>
        <v xml:space="preserve">Фамилия </v>
      </c>
      <c r="AF24" s="20">
        <f t="shared" si="1"/>
        <v>0.70588235294117652</v>
      </c>
      <c r="AG24" s="19"/>
      <c r="AH24" s="19"/>
      <c r="AI24" s="34"/>
      <c r="AJ24" s="34"/>
      <c r="AK24" s="34"/>
      <c r="AL24" s="34"/>
      <c r="AM24" s="34"/>
      <c r="AN24" s="34"/>
    </row>
    <row r="25" spans="1:40" ht="15.75">
      <c r="A25" s="48" t="s">
        <v>15</v>
      </c>
      <c r="B25" s="48"/>
      <c r="C25">
        <v>80018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K25">
        <v>1</v>
      </c>
      <c r="M25">
        <v>1</v>
      </c>
      <c r="O25">
        <v>1</v>
      </c>
      <c r="Q25">
        <v>1</v>
      </c>
      <c r="R25">
        <v>1</v>
      </c>
      <c r="S25">
        <v>1</v>
      </c>
      <c r="U25" s="8"/>
      <c r="V25" s="8"/>
      <c r="W25" s="8"/>
      <c r="X25" s="32">
        <f t="shared" si="2"/>
        <v>12</v>
      </c>
      <c r="Y25" s="33">
        <f t="shared" si="4"/>
        <v>0.70588235294117652</v>
      </c>
      <c r="Z25" s="35">
        <v>4</v>
      </c>
      <c r="AA25" s="35">
        <v>4</v>
      </c>
      <c r="AB25" s="51" t="str">
        <f t="shared" si="5"/>
        <v>подтвердил</v>
      </c>
      <c r="AC25" s="44">
        <f t="shared" si="3"/>
        <v>0</v>
      </c>
      <c r="AD25" s="43"/>
      <c r="AE25" s="19" t="str">
        <f t="shared" si="0"/>
        <v xml:space="preserve">Фамилия </v>
      </c>
      <c r="AF25" s="20">
        <f t="shared" si="1"/>
        <v>0.70588235294117652</v>
      </c>
      <c r="AG25" s="19"/>
      <c r="AH25" s="19"/>
      <c r="AI25" s="34"/>
      <c r="AJ25" s="34"/>
      <c r="AK25" s="34"/>
      <c r="AL25" s="34"/>
      <c r="AM25" s="34"/>
      <c r="AN25" s="34"/>
    </row>
    <row r="26" spans="1:40" ht="15.75">
      <c r="A26" s="48" t="s">
        <v>15</v>
      </c>
      <c r="B26" s="48"/>
      <c r="C26">
        <v>80020</v>
      </c>
      <c r="D26">
        <v>1</v>
      </c>
      <c r="F26">
        <v>1</v>
      </c>
      <c r="G26">
        <v>1</v>
      </c>
      <c r="H26">
        <v>1</v>
      </c>
      <c r="I26">
        <v>1</v>
      </c>
      <c r="K26">
        <v>1</v>
      </c>
      <c r="L26">
        <v>1</v>
      </c>
      <c r="M26">
        <v>1</v>
      </c>
      <c r="O26">
        <v>1</v>
      </c>
      <c r="P26">
        <v>1</v>
      </c>
      <c r="Q26">
        <v>1</v>
      </c>
      <c r="S26">
        <v>1</v>
      </c>
      <c r="U26" s="8"/>
      <c r="V26" s="8"/>
      <c r="W26" s="8"/>
      <c r="X26" s="32">
        <f t="shared" si="2"/>
        <v>12</v>
      </c>
      <c r="Y26" s="33">
        <f t="shared" si="4"/>
        <v>0.70588235294117652</v>
      </c>
      <c r="Z26" s="35">
        <v>3</v>
      </c>
      <c r="AA26" s="35">
        <v>4</v>
      </c>
      <c r="AB26" s="51" t="str">
        <f t="shared" si="5"/>
        <v>понизил</v>
      </c>
      <c r="AC26" s="44">
        <f t="shared" si="3"/>
        <v>-1</v>
      </c>
      <c r="AD26" s="43"/>
      <c r="AE26" s="19" t="str">
        <f t="shared" si="0"/>
        <v xml:space="preserve">Фамилия </v>
      </c>
      <c r="AF26" s="20">
        <f t="shared" si="1"/>
        <v>0.82352941176470584</v>
      </c>
      <c r="AG26" s="19"/>
      <c r="AH26" s="19"/>
      <c r="AI26" s="34"/>
      <c r="AJ26" s="34"/>
      <c r="AK26" s="34"/>
      <c r="AL26" s="34"/>
      <c r="AM26" s="34"/>
      <c r="AN26" s="34"/>
    </row>
    <row r="27" spans="1:40" ht="15.75">
      <c r="A27" s="48" t="s">
        <v>15</v>
      </c>
      <c r="B27" s="48"/>
      <c r="C27">
        <v>80021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K27">
        <v>1</v>
      </c>
      <c r="L27">
        <v>1</v>
      </c>
      <c r="M27">
        <v>1</v>
      </c>
      <c r="O27">
        <v>1</v>
      </c>
      <c r="P27">
        <v>1</v>
      </c>
      <c r="Q27">
        <v>1</v>
      </c>
      <c r="R27">
        <v>1</v>
      </c>
      <c r="S27">
        <v>1</v>
      </c>
      <c r="U27" s="8"/>
      <c r="V27" s="8"/>
      <c r="W27" s="8"/>
      <c r="X27" s="32">
        <f t="shared" si="2"/>
        <v>14</v>
      </c>
      <c r="Y27" s="33">
        <f t="shared" si="4"/>
        <v>0.82352941176470584</v>
      </c>
      <c r="Z27" s="35">
        <v>4</v>
      </c>
      <c r="AA27" s="35">
        <v>5</v>
      </c>
      <c r="AB27" s="51" t="str">
        <f t="shared" si="5"/>
        <v>понизил</v>
      </c>
      <c r="AC27" s="44">
        <f t="shared" si="3"/>
        <v>-1</v>
      </c>
      <c r="AD27" s="43"/>
      <c r="AE27" s="19" t="str">
        <f t="shared" si="0"/>
        <v xml:space="preserve">Фамилия </v>
      </c>
      <c r="AF27" s="20">
        <f t="shared" si="1"/>
        <v>0.76470588235294112</v>
      </c>
      <c r="AG27" s="19"/>
      <c r="AH27" s="19"/>
      <c r="AI27" s="34"/>
      <c r="AJ27" s="34"/>
      <c r="AK27" s="34"/>
      <c r="AL27" s="34"/>
      <c r="AM27" s="34"/>
      <c r="AN27" s="34"/>
    </row>
    <row r="28" spans="1:40" ht="15.75">
      <c r="A28" s="48" t="s">
        <v>15</v>
      </c>
      <c r="B28" s="48"/>
      <c r="C28">
        <v>80022</v>
      </c>
      <c r="D28">
        <v>1</v>
      </c>
      <c r="G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U28" s="8"/>
      <c r="V28" s="8"/>
      <c r="W28" s="8"/>
      <c r="X28" s="32">
        <f t="shared" si="2"/>
        <v>13</v>
      </c>
      <c r="Y28" s="33">
        <f t="shared" si="4"/>
        <v>0.76470588235294112</v>
      </c>
      <c r="Z28" s="35">
        <v>3</v>
      </c>
      <c r="AA28" s="35">
        <v>4</v>
      </c>
      <c r="AB28" s="51" t="str">
        <f t="shared" si="5"/>
        <v>понизил</v>
      </c>
      <c r="AC28" s="44">
        <f t="shared" si="3"/>
        <v>-1</v>
      </c>
      <c r="AD28" s="43"/>
      <c r="AE28" s="19" t="str">
        <f t="shared" si="0"/>
        <v xml:space="preserve">Фамилия </v>
      </c>
      <c r="AF28" s="20">
        <f t="shared" si="1"/>
        <v>0.52941176470588236</v>
      </c>
      <c r="AG28" s="19"/>
      <c r="AH28" s="19"/>
      <c r="AI28" s="34"/>
      <c r="AJ28" s="34"/>
      <c r="AK28" s="34"/>
      <c r="AL28" s="34"/>
      <c r="AM28" s="34"/>
      <c r="AN28" s="34"/>
    </row>
    <row r="29" spans="1:40" ht="15.75">
      <c r="A29" s="48" t="s">
        <v>15</v>
      </c>
      <c r="B29" s="48"/>
      <c r="C29">
        <v>80023</v>
      </c>
      <c r="D29">
        <v>1</v>
      </c>
      <c r="G29">
        <v>1</v>
      </c>
      <c r="I29">
        <v>1</v>
      </c>
      <c r="J29">
        <v>1</v>
      </c>
      <c r="K29">
        <v>1</v>
      </c>
      <c r="M29">
        <v>1</v>
      </c>
      <c r="N29">
        <v>1</v>
      </c>
      <c r="O29">
        <v>1</v>
      </c>
      <c r="P29">
        <v>1</v>
      </c>
      <c r="U29" s="8"/>
      <c r="V29" s="8"/>
      <c r="W29" s="8"/>
      <c r="X29" s="32">
        <f t="shared" si="2"/>
        <v>9</v>
      </c>
      <c r="Y29" s="33">
        <f t="shared" si="4"/>
        <v>0.52941176470588236</v>
      </c>
      <c r="Z29" s="35">
        <v>3</v>
      </c>
      <c r="AA29" s="35">
        <v>4</v>
      </c>
      <c r="AB29" s="51" t="str">
        <f t="shared" si="5"/>
        <v>понизил</v>
      </c>
      <c r="AC29" s="44">
        <f t="shared" si="3"/>
        <v>-1</v>
      </c>
      <c r="AD29" s="43"/>
      <c r="AE29" s="19" t="str">
        <f t="shared" si="0"/>
        <v xml:space="preserve">Фамилия </v>
      </c>
      <c r="AF29" s="20">
        <f t="shared" si="1"/>
        <v>0.41176470588235292</v>
      </c>
      <c r="AG29" s="19"/>
      <c r="AH29" s="19"/>
      <c r="AI29" s="34"/>
      <c r="AJ29" s="34"/>
      <c r="AK29" s="34"/>
      <c r="AL29" s="34"/>
      <c r="AM29" s="34"/>
      <c r="AN29" s="34"/>
    </row>
    <row r="30" spans="1:40" ht="15.75">
      <c r="A30" s="48" t="s">
        <v>15</v>
      </c>
      <c r="B30" s="48"/>
      <c r="C30">
        <v>80024</v>
      </c>
      <c r="D30">
        <v>1</v>
      </c>
      <c r="E30">
        <v>1</v>
      </c>
      <c r="G30">
        <v>1</v>
      </c>
      <c r="I30">
        <v>1</v>
      </c>
      <c r="L30">
        <v>1</v>
      </c>
      <c r="O30">
        <v>1</v>
      </c>
      <c r="P30">
        <v>1</v>
      </c>
      <c r="U30" s="8"/>
      <c r="V30" s="8"/>
      <c r="W30" s="8"/>
      <c r="X30" s="32">
        <f t="shared" si="2"/>
        <v>7</v>
      </c>
      <c r="Y30" s="33">
        <f t="shared" si="4"/>
        <v>0.41176470588235292</v>
      </c>
      <c r="Z30" s="35">
        <v>3</v>
      </c>
      <c r="AA30" s="35">
        <v>5</v>
      </c>
      <c r="AB30" s="51" t="str">
        <f t="shared" si="5"/>
        <v>понизил</v>
      </c>
      <c r="AC30" s="44">
        <f t="shared" si="3"/>
        <v>-2</v>
      </c>
      <c r="AD30" s="43"/>
      <c r="AE30" s="19" t="str">
        <f t="shared" si="0"/>
        <v xml:space="preserve">Фамилия </v>
      </c>
      <c r="AF30" s="20">
        <f t="shared" si="1"/>
        <v>0.52941176470588236</v>
      </c>
      <c r="AG30" s="19"/>
      <c r="AH30" s="19"/>
      <c r="AI30" s="34"/>
      <c r="AJ30" s="34"/>
      <c r="AK30" s="34"/>
      <c r="AL30" s="34"/>
      <c r="AM30" s="34"/>
      <c r="AN30" s="34"/>
    </row>
    <row r="31" spans="1:40" ht="15.75">
      <c r="A31" s="48" t="s">
        <v>15</v>
      </c>
      <c r="B31" s="48"/>
      <c r="C31">
        <v>80025</v>
      </c>
      <c r="D31">
        <v>1</v>
      </c>
      <c r="E31">
        <v>1</v>
      </c>
      <c r="F31">
        <v>1</v>
      </c>
      <c r="G31">
        <v>1</v>
      </c>
      <c r="H31">
        <v>1</v>
      </c>
      <c r="J31">
        <v>1</v>
      </c>
      <c r="K31">
        <v>1</v>
      </c>
      <c r="O31">
        <v>1</v>
      </c>
      <c r="S31">
        <v>1</v>
      </c>
      <c r="U31" s="8"/>
      <c r="V31" s="8"/>
      <c r="W31" s="8"/>
      <c r="X31" s="32">
        <f t="shared" si="2"/>
        <v>9</v>
      </c>
      <c r="Y31" s="33">
        <f t="shared" si="4"/>
        <v>0.52941176470588236</v>
      </c>
      <c r="Z31" s="35">
        <v>3</v>
      </c>
      <c r="AA31" s="35">
        <v>4</v>
      </c>
      <c r="AB31" s="51" t="str">
        <f t="shared" si="5"/>
        <v>понизил</v>
      </c>
      <c r="AC31" s="44">
        <f t="shared" si="3"/>
        <v>-1</v>
      </c>
      <c r="AD31" s="43"/>
      <c r="AE31" s="19" t="str">
        <f t="shared" si="0"/>
        <v xml:space="preserve">Фамилия </v>
      </c>
      <c r="AF31" s="20">
        <f t="shared" si="1"/>
        <v>0.70588235294117652</v>
      </c>
      <c r="AG31" s="19"/>
      <c r="AH31" s="19"/>
      <c r="AI31" s="34"/>
      <c r="AJ31" s="34"/>
      <c r="AK31" s="34"/>
      <c r="AL31" s="34"/>
      <c r="AM31" s="34"/>
      <c r="AN31" s="34"/>
    </row>
    <row r="32" spans="1:40" ht="15.75">
      <c r="A32" s="48" t="s">
        <v>15</v>
      </c>
      <c r="B32" s="48"/>
      <c r="C32">
        <v>80027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K32">
        <v>1</v>
      </c>
      <c r="L32">
        <v>1</v>
      </c>
      <c r="M32">
        <v>1</v>
      </c>
      <c r="O32">
        <v>1</v>
      </c>
      <c r="P32">
        <v>1</v>
      </c>
      <c r="Q32">
        <v>1</v>
      </c>
      <c r="U32" s="8"/>
      <c r="V32" s="8"/>
      <c r="W32" s="8"/>
      <c r="X32" s="32">
        <f t="shared" si="2"/>
        <v>12</v>
      </c>
      <c r="Y32" s="33">
        <f t="shared" si="4"/>
        <v>0.70588235294117652</v>
      </c>
      <c r="Z32" s="35">
        <v>4</v>
      </c>
      <c r="AA32" s="35">
        <v>5</v>
      </c>
      <c r="AB32" s="51" t="str">
        <f t="shared" si="5"/>
        <v>понизил</v>
      </c>
      <c r="AC32" s="44">
        <f t="shared" si="3"/>
        <v>-1</v>
      </c>
      <c r="AD32" s="43"/>
      <c r="AE32" s="19" t="str">
        <f t="shared" si="0"/>
        <v xml:space="preserve">Фамилия </v>
      </c>
      <c r="AF32" s="20">
        <f t="shared" si="1"/>
        <v>0.6470588235294118</v>
      </c>
      <c r="AG32" s="19"/>
      <c r="AH32" s="19"/>
      <c r="AI32" s="34"/>
      <c r="AJ32" s="34"/>
      <c r="AK32" s="34"/>
      <c r="AL32" s="34"/>
      <c r="AM32" s="34"/>
      <c r="AN32" s="34"/>
    </row>
    <row r="33" spans="1:40" ht="15.75">
      <c r="A33" s="48" t="s">
        <v>15</v>
      </c>
      <c r="B33" s="48"/>
      <c r="C33">
        <v>80028</v>
      </c>
      <c r="D33">
        <v>1</v>
      </c>
      <c r="E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Q33">
        <v>1</v>
      </c>
      <c r="U33" s="8"/>
      <c r="V33" s="8"/>
      <c r="W33" s="8"/>
      <c r="X33" s="32">
        <f t="shared" si="2"/>
        <v>11</v>
      </c>
      <c r="Y33" s="33">
        <f t="shared" si="4"/>
        <v>0.6470588235294118</v>
      </c>
      <c r="Z33" s="35">
        <v>3</v>
      </c>
      <c r="AA33" s="35">
        <v>4</v>
      </c>
      <c r="AB33" s="51" t="str">
        <f t="shared" si="5"/>
        <v>понизил</v>
      </c>
      <c r="AC33" s="44">
        <f t="shared" si="3"/>
        <v>-1</v>
      </c>
      <c r="AD33" s="43"/>
      <c r="AE33" s="19" t="str">
        <f t="shared" si="0"/>
        <v xml:space="preserve">Фамилия </v>
      </c>
      <c r="AF33" s="20">
        <f t="shared" si="1"/>
        <v>0.58823529411764708</v>
      </c>
      <c r="AG33" s="19"/>
      <c r="AH33" s="19"/>
      <c r="AI33" s="34"/>
      <c r="AJ33" s="34"/>
      <c r="AK33" s="34"/>
      <c r="AL33" s="34"/>
      <c r="AM33" s="34"/>
      <c r="AN33" s="34"/>
    </row>
    <row r="34" spans="1:40" ht="15.75">
      <c r="A34" s="48" t="s">
        <v>15</v>
      </c>
      <c r="B34" s="48"/>
      <c r="C34">
        <v>80030</v>
      </c>
      <c r="E34">
        <v>1</v>
      </c>
      <c r="G34">
        <v>1</v>
      </c>
      <c r="H34">
        <v>1</v>
      </c>
      <c r="I34">
        <v>1</v>
      </c>
      <c r="J34">
        <v>1</v>
      </c>
      <c r="K34">
        <v>1</v>
      </c>
      <c r="M34">
        <v>1</v>
      </c>
      <c r="O34">
        <v>1</v>
      </c>
      <c r="P34">
        <v>1</v>
      </c>
      <c r="Q34">
        <v>1</v>
      </c>
      <c r="U34" s="8"/>
      <c r="V34" s="8"/>
      <c r="W34" s="8"/>
      <c r="X34" s="32">
        <f t="shared" si="2"/>
        <v>10</v>
      </c>
      <c r="Y34" s="33">
        <f t="shared" si="4"/>
        <v>0.58823529411764708</v>
      </c>
      <c r="Z34" s="35">
        <v>3</v>
      </c>
      <c r="AA34" s="35">
        <v>4</v>
      </c>
      <c r="AB34" s="51" t="str">
        <f t="shared" si="5"/>
        <v>понизил</v>
      </c>
      <c r="AC34" s="44">
        <f t="shared" si="3"/>
        <v>-1</v>
      </c>
      <c r="AD34" s="43"/>
      <c r="AE34" s="19" t="str">
        <f t="shared" si="0"/>
        <v xml:space="preserve">Фамилия </v>
      </c>
      <c r="AF34" s="20">
        <f t="shared" si="1"/>
        <v>0.76470588235294112</v>
      </c>
      <c r="AG34" s="19"/>
      <c r="AH34" s="19"/>
      <c r="AI34" s="34"/>
      <c r="AJ34" s="34"/>
      <c r="AK34" s="34"/>
      <c r="AL34" s="34"/>
      <c r="AM34" s="34"/>
      <c r="AN34" s="34"/>
    </row>
    <row r="35" spans="1:40" ht="15.75">
      <c r="A35" s="48" t="s">
        <v>15</v>
      </c>
      <c r="B35" s="48"/>
      <c r="C35">
        <v>80031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K35">
        <v>1</v>
      </c>
      <c r="L35">
        <v>1</v>
      </c>
      <c r="M35">
        <v>1</v>
      </c>
      <c r="O35">
        <v>1</v>
      </c>
      <c r="Q35">
        <v>1</v>
      </c>
      <c r="R35">
        <v>1</v>
      </c>
      <c r="S35">
        <v>1</v>
      </c>
      <c r="U35" s="8"/>
      <c r="V35" s="8"/>
      <c r="W35" s="8"/>
      <c r="X35" s="32">
        <f t="shared" si="2"/>
        <v>13</v>
      </c>
      <c r="Y35" s="33">
        <f t="shared" si="4"/>
        <v>0.76470588235294112</v>
      </c>
      <c r="Z35" s="35">
        <v>3</v>
      </c>
      <c r="AA35" s="35">
        <v>4</v>
      </c>
      <c r="AB35" s="51" t="str">
        <f t="shared" si="5"/>
        <v>понизил</v>
      </c>
      <c r="AC35" s="44">
        <f t="shared" si="3"/>
        <v>-1</v>
      </c>
      <c r="AD35" s="43"/>
      <c r="AE35" s="19" t="str">
        <f t="shared" si="0"/>
        <v xml:space="preserve">Фамилия </v>
      </c>
      <c r="AF35" s="20">
        <f t="shared" si="1"/>
        <v>0.76470588235294112</v>
      </c>
      <c r="AG35" s="19"/>
      <c r="AH35" s="19"/>
      <c r="AI35" s="34"/>
      <c r="AJ35" s="34"/>
      <c r="AK35" s="34"/>
      <c r="AL35" s="34"/>
      <c r="AM35" s="34"/>
      <c r="AN35" s="34"/>
    </row>
    <row r="36" spans="1:40" ht="15.75">
      <c r="A36" s="48" t="s">
        <v>15</v>
      </c>
      <c r="B36" s="48"/>
      <c r="C36">
        <v>80033</v>
      </c>
      <c r="D36">
        <v>1</v>
      </c>
      <c r="E36">
        <v>1</v>
      </c>
      <c r="G36">
        <v>1</v>
      </c>
      <c r="H36">
        <v>1</v>
      </c>
      <c r="I36">
        <v>1</v>
      </c>
      <c r="J36">
        <v>1</v>
      </c>
      <c r="K36">
        <v>1</v>
      </c>
      <c r="M36">
        <v>1</v>
      </c>
      <c r="N36">
        <v>1</v>
      </c>
      <c r="Q36">
        <v>1</v>
      </c>
      <c r="R36">
        <v>1</v>
      </c>
      <c r="S36">
        <v>1</v>
      </c>
      <c r="T36">
        <v>1</v>
      </c>
      <c r="U36" s="8"/>
      <c r="V36" s="8"/>
      <c r="W36" s="8"/>
      <c r="X36" s="32">
        <f t="shared" si="2"/>
        <v>13</v>
      </c>
      <c r="Y36" s="33">
        <f t="shared" si="4"/>
        <v>0.76470588235294112</v>
      </c>
      <c r="Z36" s="35">
        <v>3</v>
      </c>
      <c r="AA36" s="35">
        <v>5</v>
      </c>
      <c r="AB36" s="51" t="str">
        <f t="shared" si="5"/>
        <v>понизил</v>
      </c>
      <c r="AC36" s="44">
        <f t="shared" si="3"/>
        <v>-2</v>
      </c>
      <c r="AD36" s="43"/>
      <c r="AE36" s="19" t="str">
        <f t="shared" si="0"/>
        <v xml:space="preserve">Фамилия </v>
      </c>
      <c r="AF36" s="20">
        <f t="shared" si="1"/>
        <v>0</v>
      </c>
      <c r="AG36" s="19"/>
      <c r="AH36" s="19"/>
      <c r="AI36" s="34"/>
      <c r="AJ36" s="34"/>
      <c r="AK36" s="34"/>
      <c r="AL36" s="34"/>
      <c r="AM36" s="34"/>
      <c r="AN36" s="34"/>
    </row>
    <row r="37" spans="1:40" ht="15.75">
      <c r="A37" s="48" t="s">
        <v>15</v>
      </c>
      <c r="B37" s="48"/>
      <c r="C37" s="4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32">
        <f t="shared" si="2"/>
        <v>0</v>
      </c>
      <c r="Y37" s="33">
        <f t="shared" si="4"/>
        <v>0</v>
      </c>
      <c r="Z37" s="35"/>
      <c r="AA37" s="35"/>
      <c r="AB37" s="51" t="str">
        <f t="shared" si="5"/>
        <v>подтвердил</v>
      </c>
      <c r="AC37" s="44">
        <f t="shared" si="3"/>
        <v>0</v>
      </c>
      <c r="AD37" s="43"/>
      <c r="AE37" s="19" t="str">
        <f t="shared" si="0"/>
        <v xml:space="preserve">Фамилия </v>
      </c>
      <c r="AF37" s="20">
        <f t="shared" si="1"/>
        <v>0</v>
      </c>
      <c r="AG37" s="19"/>
      <c r="AH37" s="19"/>
      <c r="AI37" s="34"/>
      <c r="AJ37" s="34"/>
      <c r="AK37" s="34"/>
      <c r="AL37" s="34"/>
      <c r="AM37" s="34"/>
      <c r="AN37" s="34"/>
    </row>
    <row r="38" spans="1:40" ht="15.75">
      <c r="A38" s="48" t="s">
        <v>15</v>
      </c>
      <c r="B38" s="48"/>
      <c r="C38" s="4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32">
        <f t="shared" si="2"/>
        <v>0</v>
      </c>
      <c r="Y38" s="33">
        <f t="shared" si="4"/>
        <v>0</v>
      </c>
      <c r="Z38" s="35"/>
      <c r="AA38" s="35"/>
      <c r="AB38" s="51" t="str">
        <f t="shared" si="5"/>
        <v>подтвердил</v>
      </c>
      <c r="AC38" s="44">
        <f t="shared" si="3"/>
        <v>0</v>
      </c>
      <c r="AD38" s="43"/>
      <c r="AE38" s="19" t="str">
        <f t="shared" si="0"/>
        <v xml:space="preserve">Фамилия </v>
      </c>
      <c r="AF38" s="20">
        <f t="shared" si="1"/>
        <v>0</v>
      </c>
      <c r="AG38" s="19"/>
      <c r="AH38" s="19"/>
      <c r="AI38" s="34"/>
      <c r="AJ38" s="34"/>
      <c r="AK38" s="34"/>
      <c r="AL38" s="34"/>
      <c r="AM38" s="34"/>
      <c r="AN38" s="34"/>
    </row>
    <row r="39" spans="1:40" ht="15.75">
      <c r="A39" s="48" t="s">
        <v>15</v>
      </c>
      <c r="B39" s="48"/>
      <c r="C39" s="4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32">
        <f t="shared" si="2"/>
        <v>0</v>
      </c>
      <c r="Y39" s="33">
        <f t="shared" si="4"/>
        <v>0</v>
      </c>
      <c r="Z39" s="35"/>
      <c r="AA39" s="35"/>
      <c r="AB39" s="51" t="str">
        <f t="shared" si="5"/>
        <v>подтвердил</v>
      </c>
      <c r="AC39" s="44">
        <f t="shared" si="3"/>
        <v>0</v>
      </c>
      <c r="AD39" s="43"/>
      <c r="AE39" s="19" t="str">
        <f t="shared" si="0"/>
        <v xml:space="preserve">Фамилия </v>
      </c>
      <c r="AF39" s="20">
        <f t="shared" si="1"/>
        <v>0</v>
      </c>
      <c r="AG39" s="19"/>
      <c r="AH39" s="19"/>
      <c r="AI39" s="34"/>
      <c r="AJ39" s="34"/>
      <c r="AK39" s="34"/>
      <c r="AL39" s="34"/>
      <c r="AM39" s="34"/>
      <c r="AN39" s="34"/>
    </row>
    <row r="40" spans="1:40" ht="15.75">
      <c r="A40" s="48" t="s">
        <v>15</v>
      </c>
      <c r="B40" s="48"/>
      <c r="C40" s="4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32">
        <f t="shared" si="2"/>
        <v>0</v>
      </c>
      <c r="Y40" s="33">
        <f t="shared" si="4"/>
        <v>0</v>
      </c>
      <c r="Z40" s="35"/>
      <c r="AA40" s="35"/>
      <c r="AB40" s="51" t="str">
        <f t="shared" si="5"/>
        <v>подтвердил</v>
      </c>
      <c r="AC40" s="44">
        <f t="shared" si="3"/>
        <v>0</v>
      </c>
      <c r="AD40" s="43"/>
      <c r="AE40" s="19" t="str">
        <f t="shared" si="0"/>
        <v xml:space="preserve">Фамилия </v>
      </c>
      <c r="AF40" s="20">
        <f t="shared" si="1"/>
        <v>0</v>
      </c>
      <c r="AG40" s="19"/>
      <c r="AH40" s="19"/>
      <c r="AI40" s="34"/>
      <c r="AJ40" s="34"/>
      <c r="AK40" s="34"/>
      <c r="AL40" s="34"/>
      <c r="AM40" s="34"/>
      <c r="AN40" s="34"/>
    </row>
    <row r="41" spans="1:40" ht="15.75">
      <c r="A41" s="48" t="s">
        <v>15</v>
      </c>
      <c r="B41" s="48"/>
      <c r="C41" s="4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32">
        <f t="shared" si="2"/>
        <v>0</v>
      </c>
      <c r="Y41" s="33">
        <f t="shared" si="4"/>
        <v>0</v>
      </c>
      <c r="Z41" s="35"/>
      <c r="AA41" s="35"/>
      <c r="AB41" s="51" t="str">
        <f t="shared" si="5"/>
        <v>подтвердил</v>
      </c>
      <c r="AC41" s="44">
        <f t="shared" si="3"/>
        <v>0</v>
      </c>
      <c r="AD41" s="43"/>
      <c r="AE41" s="19" t="str">
        <f t="shared" si="0"/>
        <v xml:space="preserve">Фамилия </v>
      </c>
      <c r="AF41" s="20">
        <f t="shared" si="1"/>
        <v>0</v>
      </c>
      <c r="AG41" s="19"/>
      <c r="AH41" s="19"/>
      <c r="AI41" s="34"/>
      <c r="AJ41" s="34"/>
      <c r="AK41" s="34"/>
      <c r="AL41" s="34"/>
      <c r="AM41" s="34"/>
      <c r="AN41" s="34"/>
    </row>
    <row r="42" spans="1:40" ht="15.75">
      <c r="A42" s="48" t="s">
        <v>15</v>
      </c>
      <c r="B42" s="48"/>
      <c r="C42" s="4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2">
        <f t="shared" si="2"/>
        <v>0</v>
      </c>
      <c r="Y42" s="33">
        <f t="shared" si="4"/>
        <v>0</v>
      </c>
      <c r="Z42" s="35"/>
      <c r="AA42" s="35"/>
      <c r="AB42" s="51" t="str">
        <f t="shared" si="5"/>
        <v>подтвердил</v>
      </c>
      <c r="AC42" s="44">
        <f t="shared" si="3"/>
        <v>0</v>
      </c>
      <c r="AD42" s="43"/>
      <c r="AE42" s="19" t="str">
        <f t="shared" si="0"/>
        <v xml:space="preserve">Фамилия </v>
      </c>
      <c r="AF42" s="20">
        <f t="shared" si="1"/>
        <v>0</v>
      </c>
      <c r="AG42" s="19"/>
      <c r="AH42" s="19"/>
      <c r="AI42" s="34"/>
      <c r="AJ42" s="34"/>
      <c r="AK42" s="34"/>
      <c r="AL42" s="34"/>
      <c r="AM42" s="34"/>
      <c r="AN42" s="34"/>
    </row>
    <row r="43" spans="1:40" ht="15.75">
      <c r="A43" s="48" t="s">
        <v>15</v>
      </c>
      <c r="B43" s="48"/>
      <c r="C43" s="4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32">
        <f t="shared" si="2"/>
        <v>0</v>
      </c>
      <c r="Y43" s="33">
        <f t="shared" si="4"/>
        <v>0</v>
      </c>
      <c r="Z43" s="35"/>
      <c r="AA43" s="35"/>
      <c r="AB43" s="51" t="str">
        <f t="shared" si="5"/>
        <v>подтвердил</v>
      </c>
      <c r="AC43" s="44">
        <f t="shared" si="3"/>
        <v>0</v>
      </c>
      <c r="AD43" s="43"/>
      <c r="AE43" s="19" t="str">
        <f t="shared" si="0"/>
        <v xml:space="preserve">Фамилия </v>
      </c>
      <c r="AF43" s="20">
        <f t="shared" si="1"/>
        <v>0</v>
      </c>
      <c r="AG43" s="19"/>
      <c r="AH43" s="19"/>
      <c r="AI43" s="34"/>
      <c r="AJ43" s="34"/>
      <c r="AK43" s="34"/>
      <c r="AL43" s="34"/>
      <c r="AM43" s="34"/>
      <c r="AN43" s="34"/>
    </row>
    <row r="44" spans="1:40" ht="15.75">
      <c r="A44" s="48" t="s">
        <v>15</v>
      </c>
      <c r="B44" s="48"/>
      <c r="C44" s="4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32">
        <f t="shared" si="2"/>
        <v>0</v>
      </c>
      <c r="Y44" s="33">
        <f t="shared" si="4"/>
        <v>0</v>
      </c>
      <c r="Z44" s="35"/>
      <c r="AA44" s="35"/>
      <c r="AB44" s="51" t="str">
        <f t="shared" si="5"/>
        <v>подтвердил</v>
      </c>
      <c r="AC44" s="44">
        <f t="shared" si="3"/>
        <v>0</v>
      </c>
      <c r="AD44" s="43"/>
      <c r="AE44" s="19" t="str">
        <f t="shared" si="0"/>
        <v xml:space="preserve">Фамилия </v>
      </c>
      <c r="AF44" s="20">
        <f t="shared" si="1"/>
        <v>0</v>
      </c>
      <c r="AG44" s="19"/>
      <c r="AH44" s="19"/>
      <c r="AI44" s="34"/>
      <c r="AJ44" s="34"/>
      <c r="AK44" s="34"/>
      <c r="AL44" s="34"/>
      <c r="AM44" s="34"/>
      <c r="AN44" s="34"/>
    </row>
    <row r="45" spans="1:40" ht="15.75">
      <c r="A45" s="48" t="s">
        <v>15</v>
      </c>
      <c r="B45" s="48"/>
      <c r="C45" s="4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32">
        <f t="shared" si="2"/>
        <v>0</v>
      </c>
      <c r="Y45" s="33">
        <f t="shared" si="4"/>
        <v>0</v>
      </c>
      <c r="Z45" s="35"/>
      <c r="AA45" s="35"/>
      <c r="AB45" s="51" t="str">
        <f t="shared" si="5"/>
        <v>подтвердил</v>
      </c>
      <c r="AC45" s="44">
        <f t="shared" si="3"/>
        <v>0</v>
      </c>
      <c r="AD45" s="45"/>
      <c r="AE45" s="19" t="str">
        <f t="shared" si="0"/>
        <v xml:space="preserve">Фамилия </v>
      </c>
      <c r="AF45" s="20">
        <f t="shared" si="1"/>
        <v>0</v>
      </c>
      <c r="AG45" s="19"/>
      <c r="AH45" s="19"/>
    </row>
    <row r="46" spans="1:40" ht="15.75">
      <c r="A46" s="48" t="s">
        <v>15</v>
      </c>
      <c r="B46" s="48"/>
      <c r="C46" s="4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32">
        <f t="shared" si="2"/>
        <v>0</v>
      </c>
      <c r="Y46" s="33">
        <f t="shared" si="4"/>
        <v>0</v>
      </c>
      <c r="Z46" s="35"/>
      <c r="AA46" s="35"/>
      <c r="AB46" s="51" t="str">
        <f t="shared" si="5"/>
        <v>подтвердил</v>
      </c>
      <c r="AC46" s="44">
        <f t="shared" si="3"/>
        <v>0</v>
      </c>
      <c r="AD46" s="45"/>
      <c r="AE46" s="19" t="str">
        <f t="shared" si="0"/>
        <v xml:space="preserve">Фамилия </v>
      </c>
      <c r="AF46" s="20">
        <f t="shared" si="1"/>
        <v>0</v>
      </c>
      <c r="AG46" s="19"/>
      <c r="AH46" s="19"/>
    </row>
    <row r="47" spans="1:40" ht="15.75">
      <c r="A47" s="48" t="s">
        <v>15</v>
      </c>
      <c r="B47" s="48"/>
      <c r="C47" s="4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32">
        <f t="shared" si="2"/>
        <v>0</v>
      </c>
      <c r="Y47" s="33">
        <f t="shared" si="4"/>
        <v>0</v>
      </c>
      <c r="Z47" s="35"/>
      <c r="AA47" s="35"/>
      <c r="AB47" s="51" t="str">
        <f t="shared" si="5"/>
        <v>подтвердил</v>
      </c>
      <c r="AC47" s="44">
        <f t="shared" si="3"/>
        <v>0</v>
      </c>
      <c r="AD47" s="45"/>
      <c r="AE47" s="19" t="str">
        <f t="shared" si="0"/>
        <v xml:space="preserve">Фамилия </v>
      </c>
      <c r="AF47" s="20">
        <f t="shared" si="1"/>
        <v>0</v>
      </c>
      <c r="AG47" s="19"/>
      <c r="AH47" s="19"/>
    </row>
    <row r="48" spans="1:40" ht="15.75">
      <c r="A48" s="48" t="s">
        <v>15</v>
      </c>
      <c r="B48" s="48"/>
      <c r="C48" s="4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32">
        <f t="shared" si="2"/>
        <v>0</v>
      </c>
      <c r="Y48" s="33">
        <f t="shared" si="4"/>
        <v>0</v>
      </c>
      <c r="Z48" s="35"/>
      <c r="AA48" s="35"/>
      <c r="AB48" s="51" t="str">
        <f t="shared" si="5"/>
        <v>подтвердил</v>
      </c>
      <c r="AC48" s="44">
        <f t="shared" si="3"/>
        <v>0</v>
      </c>
      <c r="AD48" s="45"/>
      <c r="AE48" s="19"/>
      <c r="AF48" s="20"/>
      <c r="AG48" s="19"/>
      <c r="AH48" s="19"/>
    </row>
    <row r="49" spans="1:32" ht="15.75">
      <c r="A49" s="48" t="s">
        <v>15</v>
      </c>
      <c r="B49" s="48"/>
      <c r="C49" s="4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32">
        <f t="shared" si="2"/>
        <v>0</v>
      </c>
      <c r="Y49" s="33">
        <f t="shared" si="4"/>
        <v>0</v>
      </c>
      <c r="Z49" s="35"/>
      <c r="AA49" s="35"/>
      <c r="AB49" s="51" t="str">
        <f t="shared" si="5"/>
        <v>подтвердил</v>
      </c>
      <c r="AC49" s="44">
        <f t="shared" si="3"/>
        <v>0</v>
      </c>
      <c r="AD49" s="45"/>
      <c r="AF49" s="12"/>
    </row>
    <row r="50" spans="1:32" ht="16.5" thickBot="1">
      <c r="A50" s="54" t="s">
        <v>6</v>
      </c>
      <c r="B50" s="55"/>
      <c r="C50" s="55"/>
      <c r="D50" s="27">
        <f>COUNTIF(D10:D49,"1")</f>
        <v>26</v>
      </c>
      <c r="E50" s="27">
        <f t="shared" ref="E50:W50" si="6">COUNTIF(E10:E49,"1")</f>
        <v>19</v>
      </c>
      <c r="F50" s="27">
        <f t="shared" si="6"/>
        <v>8</v>
      </c>
      <c r="G50" s="27">
        <f t="shared" si="6"/>
        <v>26</v>
      </c>
      <c r="H50" s="27">
        <f t="shared" si="6"/>
        <v>17</v>
      </c>
      <c r="I50" s="27">
        <f t="shared" si="6"/>
        <v>24</v>
      </c>
      <c r="J50" s="27">
        <f t="shared" si="6"/>
        <v>17</v>
      </c>
      <c r="K50" s="27">
        <f t="shared" si="6"/>
        <v>25</v>
      </c>
      <c r="L50" s="27">
        <f t="shared" si="6"/>
        <v>18</v>
      </c>
      <c r="M50" s="27">
        <f t="shared" si="6"/>
        <v>22</v>
      </c>
      <c r="N50" s="27">
        <f t="shared" si="6"/>
        <v>11</v>
      </c>
      <c r="O50" s="27">
        <f t="shared" si="6"/>
        <v>21</v>
      </c>
      <c r="P50" s="27">
        <f t="shared" si="6"/>
        <v>13</v>
      </c>
      <c r="Q50" s="27">
        <f t="shared" si="6"/>
        <v>18</v>
      </c>
      <c r="R50" s="27">
        <f t="shared" si="6"/>
        <v>14</v>
      </c>
      <c r="S50" s="27">
        <f t="shared" si="6"/>
        <v>16</v>
      </c>
      <c r="T50" s="27">
        <f t="shared" si="6"/>
        <v>2</v>
      </c>
      <c r="U50" s="27">
        <f t="shared" si="6"/>
        <v>0</v>
      </c>
      <c r="V50" s="27">
        <f t="shared" si="6"/>
        <v>0</v>
      </c>
      <c r="W50" s="27">
        <f t="shared" si="6"/>
        <v>0</v>
      </c>
      <c r="X50" s="59"/>
      <c r="Y50" s="60"/>
      <c r="Z50" s="37"/>
      <c r="AA50" s="37"/>
      <c r="AB50" s="36"/>
      <c r="AC50" s="46"/>
      <c r="AD50" s="45"/>
    </row>
    <row r="51" spans="1:32">
      <c r="D51" s="28">
        <f>D50/Анализ!$I$5</f>
        <v>1.5294117647058822</v>
      </c>
      <c r="E51" s="28">
        <f>E50/Анализ!$I$5</f>
        <v>1.1176470588235294</v>
      </c>
      <c r="F51" s="28">
        <f>F50/Анализ!$I$5</f>
        <v>0.47058823529411764</v>
      </c>
      <c r="G51" s="28">
        <f>G50/Анализ!$I$5</f>
        <v>1.5294117647058822</v>
      </c>
      <c r="H51" s="28">
        <f>H50/Анализ!$I$5</f>
        <v>1</v>
      </c>
      <c r="I51" s="28">
        <f>I50/Анализ!$I$5</f>
        <v>1.411764705882353</v>
      </c>
      <c r="J51" s="28">
        <f>J50/Анализ!$I$5</f>
        <v>1</v>
      </c>
      <c r="K51" s="28">
        <f>K50/Анализ!$I$5</f>
        <v>1.4705882352941178</v>
      </c>
      <c r="L51" s="28">
        <f>L50/Анализ!$I$5</f>
        <v>1.0588235294117647</v>
      </c>
      <c r="M51" s="28">
        <f>M50/Анализ!$I$5</f>
        <v>1.2941176470588236</v>
      </c>
      <c r="N51" s="28">
        <f>N50/Анализ!$I$5</f>
        <v>0.6470588235294118</v>
      </c>
      <c r="O51" s="28">
        <f>O50/Анализ!$I$5</f>
        <v>1.2352941176470589</v>
      </c>
      <c r="P51" s="28">
        <f>P50/Анализ!$I$5</f>
        <v>0.76470588235294112</v>
      </c>
      <c r="Q51" s="28">
        <f>Q50/Анализ!$I$5</f>
        <v>1.0588235294117647</v>
      </c>
      <c r="R51" s="28">
        <f>R50/Анализ!$I$5</f>
        <v>0.82352941176470584</v>
      </c>
      <c r="S51" s="28">
        <f>S50/Анализ!$I$5</f>
        <v>0.94117647058823528</v>
      </c>
      <c r="T51" s="28">
        <f>T50/Анализ!$I$5</f>
        <v>0.11764705882352941</v>
      </c>
      <c r="U51" s="28">
        <f>U50/Анализ!$I$5</f>
        <v>0</v>
      </c>
      <c r="V51" s="28">
        <f>V50/Анализ!$I$5</f>
        <v>0</v>
      </c>
      <c r="W51" s="28">
        <f>W50/Анализ!$I$5</f>
        <v>0</v>
      </c>
      <c r="AC51" s="19" t="s">
        <v>29</v>
      </c>
      <c r="AD51" s="19" t="s">
        <v>30</v>
      </c>
      <c r="AE51" s="19" t="s">
        <v>31</v>
      </c>
    </row>
    <row r="52" spans="1:32">
      <c r="AC52" s="19">
        <f>COUNTIF(AB10:AB49,"подтвердил")</f>
        <v>19</v>
      </c>
      <c r="AD52" s="19">
        <f>COUNTIF(AB10:AB49,"понизил")</f>
        <v>21</v>
      </c>
      <c r="AE52" s="19">
        <f>COUNTIF(AB10:AB49,"повысил")</f>
        <v>0</v>
      </c>
    </row>
  </sheetData>
  <mergeCells count="4">
    <mergeCell ref="A50:C50"/>
    <mergeCell ref="D2:X4"/>
    <mergeCell ref="F6:R7"/>
    <mergeCell ref="X50:Y50"/>
  </mergeCells>
  <conditionalFormatting sqref="AC10:AC49">
    <cfRule type="cellIs" dxfId="6" priority="6" operator="lessThanOrEqual">
      <formula>-2</formula>
    </cfRule>
  </conditionalFormatting>
  <conditionalFormatting sqref="AB10:AB49">
    <cfRule type="containsText" dxfId="5" priority="5" operator="containsText" text="потвердил">
      <formula>NOT(ISERROR(SEARCH("потвердил",AB10)))</formula>
    </cfRule>
    <cfRule type="containsText" dxfId="4" priority="4" operator="containsText" text="понизил">
      <formula>NOT(ISERROR(SEARCH("понизил",AB10)))</formula>
    </cfRule>
    <cfRule type="containsText" dxfId="3" priority="3" operator="containsText" text="повысил">
      <formula>NOT(ISERROR(SEARCH("повысил",AB10)))</formula>
    </cfRule>
    <cfRule type="containsText" dxfId="2" priority="2" operator="containsText" text="подтвердил">
      <formula>NOT(ISERROR(SEARCH("подтвердил",AB10)))</formula>
    </cfRule>
    <cfRule type="containsText" dxfId="1" priority="1" operator="containsText" text="подтвердил">
      <formula>NOT(ISERROR(SEARCH("подтвердил",AB10)))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topLeftCell="A7" zoomScale="85" zoomScaleNormal="85" workbookViewId="0">
      <selection activeCell="E30" sqref="E30:X30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61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1:29" ht="21">
      <c r="C3" s="79" t="s">
        <v>34</v>
      </c>
      <c r="D3" s="79"/>
      <c r="E3" s="79"/>
      <c r="F3" s="80"/>
      <c r="G3" s="5"/>
      <c r="H3" s="6"/>
      <c r="I3" s="64"/>
      <c r="J3" s="64"/>
      <c r="M3" s="9">
        <v>2020</v>
      </c>
      <c r="O3" s="65" t="s">
        <v>0</v>
      </c>
      <c r="P3" s="66"/>
      <c r="Q3" s="66"/>
      <c r="R3" s="66"/>
      <c r="S3" s="66"/>
      <c r="T3" s="66"/>
      <c r="U3" s="66"/>
      <c r="V3" s="66"/>
      <c r="W3" s="66"/>
      <c r="X3" s="67"/>
    </row>
    <row r="4" spans="1:29" ht="15.75">
      <c r="A4" s="73" t="s">
        <v>1</v>
      </c>
      <c r="B4" s="74"/>
      <c r="C4" s="74"/>
      <c r="D4" s="74"/>
      <c r="E4" s="74"/>
      <c r="F4" s="74"/>
      <c r="G4" s="75" t="s">
        <v>35</v>
      </c>
      <c r="H4" s="75"/>
      <c r="I4" s="75"/>
      <c r="J4" s="75"/>
      <c r="K4" s="76"/>
      <c r="L4" s="76"/>
      <c r="M4" s="76"/>
      <c r="N4" s="76"/>
      <c r="O4" s="75"/>
      <c r="P4" s="75"/>
      <c r="Q4" s="75"/>
      <c r="R4" s="77"/>
      <c r="S4" s="77"/>
      <c r="T4" s="77"/>
      <c r="U4" s="77"/>
      <c r="V4" s="77"/>
      <c r="W4" s="77"/>
      <c r="X4" s="78"/>
    </row>
    <row r="5" spans="1:29" ht="19.5">
      <c r="A5" s="11" t="s">
        <v>2</v>
      </c>
      <c r="B5" s="10"/>
      <c r="C5" s="10"/>
      <c r="D5" s="70" t="s">
        <v>12</v>
      </c>
      <c r="E5" s="71"/>
      <c r="F5" s="71"/>
      <c r="G5" s="71"/>
      <c r="H5" s="72"/>
      <c r="I5" s="26">
        <v>17</v>
      </c>
      <c r="J5" s="13"/>
      <c r="K5" s="16"/>
      <c r="L5" s="17"/>
      <c r="M5" s="17"/>
      <c r="N5" s="1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9" ht="31.5" customHeight="1">
      <c r="A6" s="84" t="s">
        <v>3</v>
      </c>
      <c r="B6" s="85"/>
      <c r="C6" s="85" t="s">
        <v>4</v>
      </c>
      <c r="D6" s="85"/>
      <c r="E6" s="86" t="s">
        <v>13</v>
      </c>
      <c r="F6" s="86"/>
      <c r="G6" s="39">
        <v>5</v>
      </c>
      <c r="H6" s="39">
        <v>4</v>
      </c>
      <c r="I6" s="39">
        <v>3</v>
      </c>
      <c r="J6" s="39">
        <v>2</v>
      </c>
      <c r="K6" s="14" t="s">
        <v>10</v>
      </c>
      <c r="L6" s="14" t="s">
        <v>11</v>
      </c>
      <c r="M6" s="15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81" t="s">
        <v>33</v>
      </c>
      <c r="B7" s="81"/>
      <c r="C7" s="82">
        <v>32</v>
      </c>
      <c r="D7" s="82"/>
      <c r="E7" s="83">
        <v>27</v>
      </c>
      <c r="F7" s="83"/>
      <c r="G7" s="40">
        <f>Поэлементный!AA2</f>
        <v>0</v>
      </c>
      <c r="H7" s="40">
        <f>Поэлементный!AA3</f>
        <v>7</v>
      </c>
      <c r="I7" s="40">
        <f>Поэлементный!AA4</f>
        <v>17</v>
      </c>
      <c r="J7" s="40">
        <f>Поэлементный!AA5</f>
        <v>3</v>
      </c>
      <c r="K7" s="24">
        <f>(G7+H7)/E7</f>
        <v>0.25925925925925924</v>
      </c>
      <c r="L7" s="24">
        <f>(G7+H7+I7)/E7</f>
        <v>0.88888888888888884</v>
      </c>
      <c r="M7" s="25">
        <f>J7/E7</f>
        <v>0.1111111111111111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93" t="s">
        <v>7</v>
      </c>
      <c r="B8" s="94"/>
      <c r="C8" s="94"/>
      <c r="D8" s="94"/>
      <c r="E8" s="95" t="s">
        <v>8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</row>
    <row r="9" spans="1:29" ht="15.75">
      <c r="A9" s="93"/>
      <c r="B9" s="94"/>
      <c r="C9" s="94"/>
      <c r="D9" s="94"/>
      <c r="E9" s="42">
        <f>Поэлементный!D9</f>
        <v>1</v>
      </c>
      <c r="F9" s="42">
        <f>Поэлементный!E9</f>
        <v>2</v>
      </c>
      <c r="G9" s="42">
        <f>Поэлементный!F9</f>
        <v>3</v>
      </c>
      <c r="H9" s="42">
        <f>Поэлементный!G9</f>
        <v>4</v>
      </c>
      <c r="I9" s="42">
        <f>Поэлементный!H9</f>
        <v>5</v>
      </c>
      <c r="J9" s="42">
        <f>Поэлементный!I9</f>
        <v>6</v>
      </c>
      <c r="K9" s="42">
        <f>Поэлементный!J9</f>
        <v>7</v>
      </c>
      <c r="L9" s="42">
        <f>Поэлементный!K9</f>
        <v>8</v>
      </c>
      <c r="M9" s="42">
        <f>Поэлементный!L9</f>
        <v>9</v>
      </c>
      <c r="N9" s="42">
        <f>Поэлементный!M9</f>
        <v>10</v>
      </c>
      <c r="O9" s="42">
        <f>Поэлементный!N9</f>
        <v>11</v>
      </c>
      <c r="P9" s="42">
        <f>Поэлементный!O9</f>
        <v>12</v>
      </c>
      <c r="Q9" s="42">
        <f>Поэлементный!P9</f>
        <v>13</v>
      </c>
      <c r="R9" s="42">
        <f>Поэлементный!Q9</f>
        <v>14</v>
      </c>
      <c r="S9" s="42">
        <f>Поэлементный!R9</f>
        <v>15</v>
      </c>
      <c r="T9" s="42">
        <f>Поэлементный!S9</f>
        <v>16</v>
      </c>
      <c r="U9" s="42">
        <f>Поэлементный!T9</f>
        <v>17</v>
      </c>
      <c r="V9" s="42">
        <f>Поэлементный!U9</f>
        <v>18</v>
      </c>
      <c r="W9" s="42">
        <f>Поэлементный!V9</f>
        <v>19</v>
      </c>
      <c r="X9" s="42">
        <f>Поэлементный!W9</f>
        <v>20</v>
      </c>
    </row>
    <row r="10" spans="1:29" ht="15.75">
      <c r="A10" s="87" t="str">
        <f>A7</f>
        <v>8а</v>
      </c>
      <c r="B10" s="88"/>
      <c r="C10" s="88"/>
      <c r="D10" s="89"/>
      <c r="E10" s="22">
        <f>Поэлементный!D50</f>
        <v>26</v>
      </c>
      <c r="F10" s="22">
        <f>Поэлементный!E50</f>
        <v>19</v>
      </c>
      <c r="G10" s="22">
        <f>Поэлементный!F50</f>
        <v>8</v>
      </c>
      <c r="H10" s="22">
        <f>Поэлементный!G50</f>
        <v>26</v>
      </c>
      <c r="I10" s="22">
        <f>Поэлементный!H50</f>
        <v>17</v>
      </c>
      <c r="J10" s="22">
        <f>Поэлементный!I50</f>
        <v>24</v>
      </c>
      <c r="K10" s="22">
        <f>Поэлементный!J50</f>
        <v>17</v>
      </c>
      <c r="L10" s="22">
        <f>Поэлементный!K50</f>
        <v>25</v>
      </c>
      <c r="M10" s="22">
        <f>Поэлементный!L50</f>
        <v>18</v>
      </c>
      <c r="N10" s="22">
        <f>Поэлементный!M50</f>
        <v>22</v>
      </c>
      <c r="O10" s="22">
        <f>Поэлементный!N50</f>
        <v>11</v>
      </c>
      <c r="P10" s="22">
        <f>Поэлементный!O50</f>
        <v>21</v>
      </c>
      <c r="Q10" s="22">
        <f>Поэлементный!P50</f>
        <v>13</v>
      </c>
      <c r="R10" s="22">
        <f>Поэлементный!Q50</f>
        <v>18</v>
      </c>
      <c r="S10" s="22">
        <f>Поэлементный!R50</f>
        <v>14</v>
      </c>
      <c r="T10" s="22">
        <f>Поэлементный!S50</f>
        <v>16</v>
      </c>
      <c r="U10" s="22">
        <f>Поэлементный!T50</f>
        <v>2</v>
      </c>
      <c r="V10" s="22">
        <f>Поэлементный!U50</f>
        <v>0</v>
      </c>
      <c r="W10" s="22">
        <f>Поэлементный!V50</f>
        <v>0</v>
      </c>
      <c r="X10" s="22">
        <f>Поэлементный!W50</f>
        <v>0</v>
      </c>
    </row>
    <row r="11" spans="1:29">
      <c r="A11" s="90"/>
      <c r="B11" s="91"/>
      <c r="C11" s="91"/>
      <c r="D11" s="92"/>
      <c r="E11" s="23">
        <f>E10/$E$7</f>
        <v>0.96296296296296291</v>
      </c>
      <c r="F11" s="23">
        <f t="shared" ref="F11:P11" si="0">F10/$E$7</f>
        <v>0.70370370370370372</v>
      </c>
      <c r="G11" s="23">
        <f t="shared" si="0"/>
        <v>0.29629629629629628</v>
      </c>
      <c r="H11" s="23">
        <f t="shared" si="0"/>
        <v>0.96296296296296291</v>
      </c>
      <c r="I11" s="23">
        <f t="shared" si="0"/>
        <v>0.62962962962962965</v>
      </c>
      <c r="J11" s="23">
        <f t="shared" si="0"/>
        <v>0.88888888888888884</v>
      </c>
      <c r="K11" s="23">
        <f t="shared" si="0"/>
        <v>0.62962962962962965</v>
      </c>
      <c r="L11" s="23">
        <f t="shared" si="0"/>
        <v>0.92592592592592593</v>
      </c>
      <c r="M11" s="23">
        <f t="shared" si="0"/>
        <v>0.66666666666666663</v>
      </c>
      <c r="N11" s="23">
        <f t="shared" si="0"/>
        <v>0.81481481481481477</v>
      </c>
      <c r="O11" s="23">
        <f t="shared" si="0"/>
        <v>0.40740740740740738</v>
      </c>
      <c r="P11" s="23">
        <f t="shared" si="0"/>
        <v>0.77777777777777779</v>
      </c>
      <c r="Q11" s="23">
        <f>Q10/$E$7</f>
        <v>0.48148148148148145</v>
      </c>
      <c r="R11" s="23">
        <f t="shared" ref="R11:W11" si="1">R10/$E$7</f>
        <v>0.66666666666666663</v>
      </c>
      <c r="S11" s="23">
        <f t="shared" si="1"/>
        <v>0.51851851851851849</v>
      </c>
      <c r="T11" s="23">
        <f t="shared" si="1"/>
        <v>0.59259259259259256</v>
      </c>
      <c r="U11" s="23">
        <f t="shared" si="1"/>
        <v>7.407407407407407E-2</v>
      </c>
      <c r="V11" s="23">
        <f t="shared" si="1"/>
        <v>0</v>
      </c>
      <c r="W11" s="23">
        <f t="shared" si="1"/>
        <v>0</v>
      </c>
      <c r="X11" s="23">
        <f>X10/$E$7</f>
        <v>0</v>
      </c>
    </row>
    <row r="12" spans="1:29" ht="15.75">
      <c r="A12" s="101" t="s">
        <v>21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3"/>
    </row>
    <row r="13" spans="1:29" ht="19.899999999999999" customHeight="1">
      <c r="A13" s="104" t="s">
        <v>9</v>
      </c>
      <c r="B13" s="66"/>
      <c r="C13" s="66"/>
      <c r="D13" s="105"/>
      <c r="E13" s="106" t="s">
        <v>20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9" ht="19.899999999999999" customHeight="1">
      <c r="A14" s="98">
        <v>1</v>
      </c>
      <c r="B14" s="98"/>
      <c r="C14" s="98"/>
      <c r="D14" s="98"/>
      <c r="E14" s="99" t="s">
        <v>36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9" ht="19.899999999999999" customHeight="1">
      <c r="A15" s="107">
        <v>2</v>
      </c>
      <c r="B15" s="107"/>
      <c r="C15" s="107"/>
      <c r="D15" s="107"/>
      <c r="E15" s="99" t="s">
        <v>37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9" ht="19.899999999999999" customHeight="1">
      <c r="A16" s="107">
        <v>3</v>
      </c>
      <c r="B16" s="107"/>
      <c r="C16" s="107"/>
      <c r="D16" s="107"/>
      <c r="E16" s="99" t="s">
        <v>38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19.899999999999999" customHeight="1">
      <c r="A17" s="107">
        <v>4</v>
      </c>
      <c r="B17" s="107"/>
      <c r="C17" s="107"/>
      <c r="D17" s="107"/>
      <c r="E17" s="99" t="s">
        <v>39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ht="19.899999999999999" customHeight="1">
      <c r="A18" s="107">
        <v>5</v>
      </c>
      <c r="B18" s="107"/>
      <c r="C18" s="107"/>
      <c r="D18" s="107"/>
      <c r="E18" s="99" t="s">
        <v>40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ht="19.899999999999999" customHeight="1">
      <c r="A19" s="107">
        <v>6</v>
      </c>
      <c r="B19" s="107"/>
      <c r="C19" s="107"/>
      <c r="D19" s="107"/>
      <c r="E19" s="99" t="s">
        <v>41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ht="19.899999999999999" customHeight="1">
      <c r="A20" s="107">
        <v>7</v>
      </c>
      <c r="B20" s="107"/>
      <c r="C20" s="107"/>
      <c r="D20" s="107"/>
      <c r="E20" s="99" t="s">
        <v>42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ht="19.899999999999999" customHeight="1">
      <c r="A21" s="107">
        <v>8</v>
      </c>
      <c r="B21" s="107"/>
      <c r="C21" s="107"/>
      <c r="D21" s="107"/>
      <c r="E21" s="99" t="s">
        <v>43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ht="19.899999999999999" customHeight="1">
      <c r="A22" s="107">
        <v>9</v>
      </c>
      <c r="B22" s="107"/>
      <c r="C22" s="107"/>
      <c r="D22" s="107"/>
      <c r="E22" s="99" t="s">
        <v>44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 ht="19.899999999999999" customHeight="1">
      <c r="A23" s="107">
        <v>10</v>
      </c>
      <c r="B23" s="107"/>
      <c r="C23" s="107"/>
      <c r="D23" s="107"/>
      <c r="E23" s="99" t="s">
        <v>45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ht="19.899999999999999" customHeight="1">
      <c r="A24" s="107">
        <v>11</v>
      </c>
      <c r="B24" s="107"/>
      <c r="C24" s="107"/>
      <c r="D24" s="107"/>
      <c r="E24" s="99" t="s">
        <v>46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ht="19.899999999999999" customHeight="1">
      <c r="A25" s="107">
        <v>12</v>
      </c>
      <c r="B25" s="107"/>
      <c r="C25" s="107"/>
      <c r="D25" s="107"/>
      <c r="E25" s="99" t="s">
        <v>47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ht="19.899999999999999" customHeight="1">
      <c r="A26" s="107">
        <v>13</v>
      </c>
      <c r="B26" s="107"/>
      <c r="C26" s="107"/>
      <c r="D26" s="107"/>
      <c r="E26" s="99" t="s">
        <v>48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4" ht="19.899999999999999" customHeight="1">
      <c r="A27" s="107">
        <v>14</v>
      </c>
      <c r="B27" s="107"/>
      <c r="C27" s="107"/>
      <c r="D27" s="107"/>
      <c r="E27" s="99" t="s">
        <v>49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ht="19.899999999999999" customHeight="1">
      <c r="A28" s="107">
        <v>15</v>
      </c>
      <c r="B28" s="107"/>
      <c r="C28" s="107"/>
      <c r="D28" s="107"/>
      <c r="E28" s="99" t="s">
        <v>50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ht="19.899999999999999" customHeight="1">
      <c r="A29" s="107">
        <v>16</v>
      </c>
      <c r="B29" s="107"/>
      <c r="C29" s="107"/>
      <c r="D29" s="107"/>
      <c r="E29" s="99" t="s">
        <v>51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ht="19.899999999999999" customHeight="1">
      <c r="A30" s="107">
        <v>17</v>
      </c>
      <c r="B30" s="107"/>
      <c r="C30" s="107"/>
      <c r="D30" s="107"/>
      <c r="E30" s="99" t="s">
        <v>52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</sheetData>
  <mergeCells count="54">
    <mergeCell ref="A27:D27"/>
    <mergeCell ref="E27:X27"/>
    <mergeCell ref="A25:D25"/>
    <mergeCell ref="E25:X25"/>
    <mergeCell ref="A26:D26"/>
    <mergeCell ref="E26:X26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K3 H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Поэлементный</vt:lpstr>
      <vt:lpstr>Анализ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Елена</cp:lastModifiedBy>
  <dcterms:created xsi:type="dcterms:W3CDTF">2020-11-25T18:48:25Z</dcterms:created>
  <dcterms:modified xsi:type="dcterms:W3CDTF">2020-12-23T13:30:46Z</dcterms:modified>
</cp:coreProperties>
</file>