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9225" activeTab="1"/>
  </bookViews>
  <sheets>
    <sheet name="Поэлементный" sheetId="3" r:id="rId1"/>
    <sheet name="Анализ" sheetId="1" r:id="rId2"/>
  </sheets>
  <definedNames>
    <definedName name="_xlnm._FilterDatabase" localSheetId="1" hidden="1">Анализ!$A$2:$Y$49</definedName>
    <definedName name="Otc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E50" i="3" l="1"/>
  <c r="F50"/>
  <c r="G50"/>
  <c r="H50"/>
  <c r="I50"/>
  <c r="J50"/>
  <c r="K50"/>
  <c r="L50"/>
  <c r="M50"/>
  <c r="N50"/>
  <c r="O50"/>
  <c r="P50"/>
  <c r="Q50"/>
  <c r="R50"/>
  <c r="S50"/>
  <c r="T50"/>
  <c r="U50"/>
  <c r="V50"/>
  <c r="X50"/>
  <c r="D50"/>
  <c r="F9" i="1" l="1"/>
  <c r="G9"/>
  <c r="H9"/>
  <c r="I9"/>
  <c r="J9"/>
  <c r="K9"/>
  <c r="L9"/>
  <c r="M9"/>
  <c r="N9"/>
  <c r="O9"/>
  <c r="P9"/>
  <c r="Q9"/>
  <c r="R9"/>
  <c r="S9"/>
  <c r="T9"/>
  <c r="U9"/>
  <c r="V9"/>
  <c r="W9"/>
  <c r="X9"/>
  <c r="E9"/>
  <c r="AD11" i="3" l="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10"/>
  <c r="AB5" l="1"/>
  <c r="J7" i="1" s="1"/>
  <c r="AB4" i="3"/>
  <c r="I7" i="1" s="1"/>
  <c r="AB3" i="3"/>
  <c r="H7" i="1" s="1"/>
  <c r="AB2" i="3"/>
  <c r="G7" i="1" s="1"/>
  <c r="AC11" i="3" l="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10"/>
  <c r="AF52" l="1"/>
  <c r="AE52"/>
  <c r="AD52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Y10"/>
  <c r="Z10" l="1"/>
  <c r="AG9" s="1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0"/>
  <c r="Y19"/>
  <c r="Y18"/>
  <c r="Y17"/>
  <c r="Y16"/>
  <c r="Y15"/>
  <c r="Y14"/>
  <c r="Y13"/>
  <c r="Y12"/>
  <c r="Y11"/>
  <c r="Z12" l="1"/>
  <c r="AG11" s="1"/>
  <c r="Z14"/>
  <c r="AG13" s="1"/>
  <c r="Z16"/>
  <c r="AG15" s="1"/>
  <c r="Z18"/>
  <c r="AG17" s="1"/>
  <c r="Z20"/>
  <c r="AG19" s="1"/>
  <c r="Z22"/>
  <c r="AG21" s="1"/>
  <c r="Z24"/>
  <c r="AG23" s="1"/>
  <c r="Z26"/>
  <c r="AG25" s="1"/>
  <c r="Z28"/>
  <c r="AG27" s="1"/>
  <c r="Z30"/>
  <c r="AG29" s="1"/>
  <c r="Z32"/>
  <c r="AG31" s="1"/>
  <c r="Z34"/>
  <c r="AG33" s="1"/>
  <c r="Z36"/>
  <c r="AG35" s="1"/>
  <c r="Z38"/>
  <c r="AG37" s="1"/>
  <c r="Z40"/>
  <c r="AG39" s="1"/>
  <c r="AG41"/>
  <c r="AG43"/>
  <c r="AG45"/>
  <c r="AG47"/>
  <c r="Z11"/>
  <c r="AG10" s="1"/>
  <c r="Z13"/>
  <c r="AG12" s="1"/>
  <c r="Z15"/>
  <c r="AG14" s="1"/>
  <c r="Z17"/>
  <c r="AG16" s="1"/>
  <c r="Z19"/>
  <c r="AG18" s="1"/>
  <c r="Z21"/>
  <c r="AG20" s="1"/>
  <c r="Z23"/>
  <c r="AG22" s="1"/>
  <c r="Z25"/>
  <c r="AG24" s="1"/>
  <c r="Z27"/>
  <c r="AG26" s="1"/>
  <c r="Z29"/>
  <c r="AG28" s="1"/>
  <c r="Z31"/>
  <c r="AG30" s="1"/>
  <c r="Z33"/>
  <c r="AG32" s="1"/>
  <c r="Z35"/>
  <c r="AG34" s="1"/>
  <c r="Z37"/>
  <c r="AG36" s="1"/>
  <c r="Z39"/>
  <c r="AG38" s="1"/>
  <c r="Z41"/>
  <c r="AG40" s="1"/>
  <c r="AG42"/>
  <c r="AG44"/>
  <c r="AG46"/>
  <c r="X51"/>
  <c r="X10" i="1"/>
  <c r="W10"/>
  <c r="V51" i="3"/>
  <c r="E51"/>
  <c r="F10" i="1"/>
  <c r="G51" i="3"/>
  <c r="H10" i="1"/>
  <c r="I51" i="3"/>
  <c r="J10" i="1"/>
  <c r="L10"/>
  <c r="K51" i="3"/>
  <c r="M51"/>
  <c r="N10" i="1"/>
  <c r="P10"/>
  <c r="O51" i="3"/>
  <c r="S51"/>
  <c r="T10" i="1"/>
  <c r="K10"/>
  <c r="J51" i="3"/>
  <c r="L51"/>
  <c r="M10" i="1"/>
  <c r="S10"/>
  <c r="R51" i="3"/>
  <c r="V10" i="1"/>
  <c r="U51" i="3"/>
  <c r="T51"/>
  <c r="U10" i="1"/>
  <c r="R10"/>
  <c r="Q51" i="3"/>
  <c r="I10" i="1"/>
  <c r="H51" i="3"/>
  <c r="F51"/>
  <c r="G10" i="1"/>
  <c r="O10"/>
  <c r="N51" i="3"/>
  <c r="P51"/>
  <c r="Q10" i="1"/>
  <c r="D51" i="3"/>
  <c r="E10" i="1"/>
  <c r="O11" l="1"/>
  <c r="R11"/>
  <c r="T11"/>
  <c r="V11"/>
  <c r="S11"/>
  <c r="U11"/>
  <c r="W11"/>
  <c r="M7"/>
  <c r="F11"/>
  <c r="N11"/>
  <c r="K7"/>
  <c r="J11"/>
  <c r="X11"/>
  <c r="H11"/>
  <c r="P11"/>
  <c r="L11"/>
  <c r="E11"/>
  <c r="I11"/>
  <c r="M11"/>
  <c r="Q11"/>
  <c r="G11"/>
  <c r="K11"/>
</calcChain>
</file>

<file path=xl/comments1.xml><?xml version="1.0" encoding="utf-8"?>
<comments xmlns="http://schemas.openxmlformats.org/spreadsheetml/2006/main">
  <authors>
    <author>Старченко</author>
    <author>ноут</author>
  </authors>
  <commentList>
    <comment ref="Y6" authorId="0">
      <text>
        <r>
          <rPr>
            <b/>
            <sz val="9"/>
            <color indexed="81"/>
            <rFont val="Tahoma"/>
            <family val="2"/>
            <charset val="204"/>
          </rPr>
          <t>Поставьте общее количество заданий.</t>
        </r>
      </text>
    </comment>
    <comment ref="Y10" authorId="1">
      <text>
        <r>
          <rPr>
            <b/>
            <sz val="9"/>
            <color indexed="81"/>
            <rFont val="Tahoma"/>
            <family val="2"/>
            <charset val="204"/>
          </rPr>
          <t>автоматический подсчет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Старченко</author>
    <author>1</author>
    <author>ноут</author>
  </authors>
  <commentLis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Сколько всего было заданий</t>
        </r>
      </text>
    </comment>
    <comment ref="C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7" authorId="2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</commentList>
</comments>
</file>

<file path=xl/sharedStrings.xml><?xml version="1.0" encoding="utf-8"?>
<sst xmlns="http://schemas.openxmlformats.org/spreadsheetml/2006/main" count="177" uniqueCount="58">
  <si>
    <t>учебный год</t>
  </si>
  <si>
    <t>Учитель</t>
  </si>
  <si>
    <t>Дата проведения</t>
  </si>
  <si>
    <t>Класс</t>
  </si>
  <si>
    <t>По списку</t>
  </si>
  <si>
    <t>Фамилия</t>
  </si>
  <si>
    <t>ИТОГО</t>
  </si>
  <si>
    <t>Верно выполнили задания</t>
  </si>
  <si>
    <t>НОМЕР ЗАДАНИЯ</t>
  </si>
  <si>
    <t>Номер задания</t>
  </si>
  <si>
    <t>кач</t>
  </si>
  <si>
    <t>обуч</t>
  </si>
  <si>
    <t>Всего заданий:</t>
  </si>
  <si>
    <t>Количество писавших</t>
  </si>
  <si>
    <t>неусп</t>
  </si>
  <si>
    <t xml:space="preserve">Фамилия </t>
  </si>
  <si>
    <t xml:space="preserve">Анализ ВПР в рамках класса  </t>
  </si>
  <si>
    <t>поставьте 1 если задание выполнено</t>
  </si>
  <si>
    <t>% от общ</t>
  </si>
  <si>
    <t>всего заданий</t>
  </si>
  <si>
    <t>Наименование задания, укажите частые ошибки</t>
  </si>
  <si>
    <t>При выполнении задания  были допущены ошибки</t>
  </si>
  <si>
    <t>сравнение</t>
  </si>
  <si>
    <t>разница в отметках</t>
  </si>
  <si>
    <t>количествовыполненных заданий</t>
  </si>
  <si>
    <t>причина неуспешности</t>
  </si>
  <si>
    <t>отметка за ВПР</t>
  </si>
  <si>
    <t>отметка за пред.год</t>
  </si>
  <si>
    <t>код обучающ</t>
  </si>
  <si>
    <t>подтвердил</t>
  </si>
  <si>
    <t>понизил</t>
  </si>
  <si>
    <t>повысил</t>
  </si>
  <si>
    <t>Поэлементный анализ ВПР  класс ____9Б_______________</t>
  </si>
  <si>
    <t>н</t>
  </si>
  <si>
    <t>9Б</t>
  </si>
  <si>
    <t>Грабина Татьяна Юрьевна</t>
  </si>
  <si>
    <t>Русский язык</t>
  </si>
  <si>
    <t>Соблюдение орфографических норм</t>
  </si>
  <si>
    <t>Соблюдение  пунктуационных  норм</t>
  </si>
  <si>
    <t>Правильность списывания текста</t>
  </si>
  <si>
    <t>Морфемный разбор</t>
  </si>
  <si>
    <t>Морфологический разбор</t>
  </si>
  <si>
    <t>Синтаксический разбор предложения</t>
  </si>
  <si>
    <t>Правописание НЕ с разными частями речи</t>
  </si>
  <si>
    <t>Правописание НН</t>
  </si>
  <si>
    <t>Орфоэпические нормы</t>
  </si>
  <si>
    <t>Граматические нормы</t>
  </si>
  <si>
    <t>Основная мысль текста</t>
  </si>
  <si>
    <t>Микротема 3 абзаца</t>
  </si>
  <si>
    <t>Средства выразительности</t>
  </si>
  <si>
    <t>Подбор слова из текста по лексическому значению</t>
  </si>
  <si>
    <t>Словосочетания с подчинительной связью и вид</t>
  </si>
  <si>
    <t>Определение грамматической основы  в предложении</t>
  </si>
  <si>
    <t>Виды односоставных предложений</t>
  </si>
  <si>
    <t>Предложение с вводным словом, подьор синонима к вводному слову</t>
  </si>
  <si>
    <t>Предложение с обособленными определениями, условия обособления</t>
  </si>
  <si>
    <t>Соответствие предложения схеме</t>
  </si>
  <si>
    <t>Предложение с обособленными обстоятельствами</t>
  </si>
</sst>
</file>

<file path=xl/styles.xml><?xml version="1.0" encoding="utf-8"?>
<styleSheet xmlns="http://schemas.openxmlformats.org/spreadsheetml/2006/main">
  <numFmts count="1">
    <numFmt numFmtId="164" formatCode="dd/mm/yy;@"/>
  </numFmts>
  <fonts count="2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rgb="FFFF0000"/>
      <name val="Times New Roman"/>
      <family val="1"/>
      <charset val="204"/>
    </font>
    <font>
      <b/>
      <i/>
      <sz val="16"/>
      <color rgb="FFFF00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7" xfId="0" applyFont="1" applyBorder="1" applyProtection="1"/>
    <xf numFmtId="0" fontId="3" fillId="0" borderId="7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8" fillId="0" borderId="0" xfId="0" applyFont="1"/>
    <xf numFmtId="0" fontId="4" fillId="0" borderId="13" xfId="0" applyFont="1" applyBorder="1" applyAlignment="1" applyProtection="1"/>
    <xf numFmtId="0" fontId="4" fillId="0" borderId="12" xfId="0" applyFont="1" applyBorder="1" applyAlignment="1" applyProtection="1"/>
    <xf numFmtId="9" fontId="0" fillId="0" borderId="0" xfId="0" applyNumberFormat="1"/>
    <xf numFmtId="164" fontId="3" fillId="0" borderId="8" xfId="0" applyNumberFormat="1" applyFont="1" applyBorder="1" applyAlignment="1" applyProtection="1">
      <protection locked="0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9" fillId="5" borderId="15" xfId="0" applyFont="1" applyFill="1" applyBorder="1" applyAlignment="1" applyProtection="1"/>
    <xf numFmtId="0" fontId="9" fillId="5" borderId="16" xfId="0" applyFont="1" applyFill="1" applyBorder="1" applyAlignment="1" applyProtection="1"/>
    <xf numFmtId="0" fontId="4" fillId="0" borderId="28" xfId="0" applyFont="1" applyBorder="1" applyAlignment="1" applyProtection="1"/>
    <xf numFmtId="0" fontId="12" fillId="0" borderId="0" xfId="0" applyFont="1"/>
    <xf numFmtId="9" fontId="12" fillId="0" borderId="0" xfId="0" applyNumberFormat="1" applyFont="1"/>
    <xf numFmtId="0" fontId="10" fillId="0" borderId="13" xfId="0" applyFont="1" applyFill="1" applyBorder="1" applyAlignment="1" applyProtection="1">
      <alignment horizontal="center" vertical="center" wrapText="1"/>
    </xf>
    <xf numFmtId="0" fontId="1" fillId="8" borderId="13" xfId="0" applyFont="1" applyFill="1" applyBorder="1" applyAlignment="1" applyProtection="1">
      <alignment horizontal="center"/>
      <protection locked="0"/>
    </xf>
    <xf numFmtId="9" fontId="5" fillId="8" borderId="21" xfId="0" applyNumberFormat="1" applyFont="1" applyFill="1" applyBorder="1" applyAlignment="1" applyProtection="1">
      <alignment horizontal="center" vertical="center"/>
    </xf>
    <xf numFmtId="9" fontId="11" fillId="8" borderId="13" xfId="0" applyNumberFormat="1" applyFont="1" applyFill="1" applyBorder="1" applyAlignment="1" applyProtection="1">
      <alignment horizontal="center" vertical="center"/>
    </xf>
    <xf numFmtId="9" fontId="11" fillId="8" borderId="13" xfId="0" applyNumberFormat="1" applyFont="1" applyFill="1" applyBorder="1" applyProtection="1">
      <protection locked="0"/>
    </xf>
    <xf numFmtId="1" fontId="7" fillId="7" borderId="6" xfId="0" applyNumberFormat="1" applyFont="1" applyFill="1" applyBorder="1" applyAlignment="1" applyProtection="1">
      <protection locked="0"/>
    </xf>
    <xf numFmtId="0" fontId="4" fillId="8" borderId="21" xfId="0" applyFont="1" applyFill="1" applyBorder="1" applyAlignment="1" applyProtection="1">
      <alignment horizontal="center" vertical="center" wrapText="1"/>
    </xf>
    <xf numFmtId="9" fontId="0" fillId="8" borderId="13" xfId="0" applyNumberFormat="1" applyFill="1" applyBorder="1"/>
    <xf numFmtId="0" fontId="14" fillId="0" borderId="0" xfId="0" applyFont="1" applyAlignment="1"/>
    <xf numFmtId="0" fontId="14" fillId="0" borderId="0" xfId="0" applyFont="1"/>
    <xf numFmtId="0" fontId="15" fillId="4" borderId="32" xfId="0" applyFont="1" applyFill="1" applyBorder="1"/>
    <xf numFmtId="0" fontId="4" fillId="8" borderId="13" xfId="0" applyFont="1" applyFill="1" applyBorder="1" applyAlignment="1" applyProtection="1">
      <alignment horizontal="center"/>
    </xf>
    <xf numFmtId="9" fontId="4" fillId="8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1" fontId="4" fillId="4" borderId="13" xfId="0" applyNumberFormat="1" applyFont="1" applyFill="1" applyBorder="1" applyAlignment="1" applyProtection="1">
      <alignment horizontal="center" vertical="center" wrapText="1"/>
    </xf>
    <xf numFmtId="9" fontId="4" fillId="4" borderId="13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0" fillId="8" borderId="13" xfId="0" applyFill="1" applyBorder="1"/>
    <xf numFmtId="0" fontId="18" fillId="0" borderId="13" xfId="0" applyFont="1" applyBorder="1" applyAlignment="1" applyProtection="1">
      <alignment horizontal="center" vertical="center" wrapText="1"/>
    </xf>
    <xf numFmtId="0" fontId="10" fillId="8" borderId="13" xfId="0" applyFont="1" applyFill="1" applyBorder="1" applyProtection="1">
      <protection locked="0"/>
    </xf>
    <xf numFmtId="0" fontId="19" fillId="3" borderId="13" xfId="0" applyFont="1" applyFill="1" applyBorder="1"/>
    <xf numFmtId="0" fontId="4" fillId="9" borderId="13" xfId="0" applyFont="1" applyFill="1" applyBorder="1" applyAlignment="1" applyProtection="1">
      <alignment horizontal="center" vertical="center" wrapText="1"/>
    </xf>
    <xf numFmtId="0" fontId="16" fillId="0" borderId="13" xfId="0" applyFont="1" applyBorder="1"/>
    <xf numFmtId="1" fontId="12" fillId="0" borderId="13" xfId="0" applyNumberFormat="1" applyFon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1" fillId="0" borderId="13" xfId="0" applyFont="1" applyBorder="1" applyAlignment="1" applyProtection="1"/>
    <xf numFmtId="0" fontId="1" fillId="0" borderId="13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</xf>
    <xf numFmtId="9" fontId="4" fillId="10" borderId="13" xfId="0" applyNumberFormat="1" applyFont="1" applyFill="1" applyBorder="1" applyAlignment="1" applyProtection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wrapText="1"/>
    </xf>
    <xf numFmtId="0" fontId="1" fillId="0" borderId="13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wrapText="1"/>
      <protection locked="0" hidden="1"/>
    </xf>
    <xf numFmtId="0" fontId="11" fillId="0" borderId="28" xfId="0" applyFont="1" applyBorder="1" applyAlignment="1" applyProtection="1">
      <alignment horizontal="left" vertical="top" wrapText="1"/>
      <protection locked="0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8" fillId="4" borderId="0" xfId="0" applyFont="1" applyFill="1" applyAlignment="1">
      <alignment horizontal="center"/>
    </xf>
    <xf numFmtId="0" fontId="4" fillId="3" borderId="26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left"/>
    </xf>
    <xf numFmtId="0" fontId="2" fillId="3" borderId="5" xfId="0" applyFont="1" applyFill="1" applyBorder="1" applyAlignment="1" applyProtection="1">
      <alignment horizontal="left"/>
    </xf>
    <xf numFmtId="0" fontId="1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28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13" fillId="6" borderId="29" xfId="0" applyFont="1" applyFill="1" applyBorder="1" applyAlignment="1">
      <alignment horizontal="center"/>
    </xf>
    <xf numFmtId="0" fontId="13" fillId="6" borderId="30" xfId="0" applyFont="1" applyFill="1" applyBorder="1" applyAlignment="1">
      <alignment horizontal="center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0" fontId="2" fillId="7" borderId="13" xfId="0" applyFont="1" applyFill="1" applyBorder="1" applyAlignment="1" applyProtection="1">
      <alignment horizontal="center" vertical="center" wrapText="1"/>
      <protection locked="0"/>
    </xf>
    <xf numFmtId="0" fontId="10" fillId="7" borderId="13" xfId="0" applyFont="1" applyFill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left" vertical="top" wrapText="1"/>
      <protection locked="0"/>
    </xf>
    <xf numFmtId="0" fontId="4" fillId="3" borderId="15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top" wrapText="1"/>
      <protection locked="0"/>
    </xf>
    <xf numFmtId="0" fontId="11" fillId="0" borderId="16" xfId="0" applyFont="1" applyBorder="1" applyAlignment="1" applyProtection="1">
      <alignment horizontal="center" vertical="top" wrapText="1"/>
      <protection locked="0"/>
    </xf>
    <xf numFmtId="0" fontId="11" fillId="0" borderId="28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11" fillId="0" borderId="21" xfId="0" applyFont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8">
    <dxf>
      <font>
        <color rgb="FFFF0000"/>
      </font>
    </dxf>
    <dxf>
      <fill>
        <patternFill>
          <bgColor indexed="41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CCFF99"/>
      <color rgb="FFFF9999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="0">
                <a:solidFill>
                  <a:srgbClr val="FF0000"/>
                </a:solidFill>
              </a:rPr>
              <a:t>Процентное</a:t>
            </a:r>
            <a:r>
              <a:rPr lang="ru-RU" sz="2000" b="0" baseline="0">
                <a:solidFill>
                  <a:srgbClr val="FF0000"/>
                </a:solidFill>
              </a:rPr>
              <a:t> количество выполненных заданий каждым учеником</a:t>
            </a:r>
            <a:endParaRPr lang="ru-RU" sz="2000" b="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9.1755624114250492E-2"/>
          <c:y val="1.5890209910298513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6579858357638814E-2"/>
          <c:y val="0.1674582636613362"/>
          <c:w val="0.9520166591039062"/>
          <c:h val="0.61769335491520283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Поэлементный!$AF$9:$AF$47</c:f>
              <c:strCache>
                <c:ptCount val="39"/>
                <c:pt idx="0">
                  <c:v>Фамилия </c:v>
                </c:pt>
                <c:pt idx="1">
                  <c:v>Фамилия </c:v>
                </c:pt>
                <c:pt idx="2">
                  <c:v>Фамилия </c:v>
                </c:pt>
                <c:pt idx="3">
                  <c:v>Фамилия </c:v>
                </c:pt>
                <c:pt idx="4">
                  <c:v>Фамилия </c:v>
                </c:pt>
                <c:pt idx="5">
                  <c:v>Фамилия </c:v>
                </c:pt>
                <c:pt idx="6">
                  <c:v>Фамилия </c:v>
                </c:pt>
                <c:pt idx="7">
                  <c:v>Фамилия </c:v>
                </c:pt>
                <c:pt idx="8">
                  <c:v>Фамилия </c:v>
                </c:pt>
                <c:pt idx="9">
                  <c:v>Фамилия </c:v>
                </c:pt>
                <c:pt idx="10">
                  <c:v>Фамилия </c:v>
                </c:pt>
                <c:pt idx="11">
                  <c:v>Фамилия </c:v>
                </c:pt>
                <c:pt idx="12">
                  <c:v>Фамилия </c:v>
                </c:pt>
                <c:pt idx="13">
                  <c:v>Фамилия </c:v>
                </c:pt>
                <c:pt idx="14">
                  <c:v>Фамилия </c:v>
                </c:pt>
                <c:pt idx="15">
                  <c:v>Фамилия </c:v>
                </c:pt>
                <c:pt idx="16">
                  <c:v>Фамилия </c:v>
                </c:pt>
                <c:pt idx="17">
                  <c:v>Фамилия </c:v>
                </c:pt>
                <c:pt idx="18">
                  <c:v>Фамилия </c:v>
                </c:pt>
                <c:pt idx="19">
                  <c:v>Фамилия </c:v>
                </c:pt>
                <c:pt idx="20">
                  <c:v>Фамилия </c:v>
                </c:pt>
                <c:pt idx="21">
                  <c:v>Фамилия </c:v>
                </c:pt>
                <c:pt idx="22">
                  <c:v>Фамилия </c:v>
                </c:pt>
                <c:pt idx="23">
                  <c:v>Фамилия </c:v>
                </c:pt>
                <c:pt idx="24">
                  <c:v>Фамилия </c:v>
                </c:pt>
                <c:pt idx="25">
                  <c:v>Фамилия </c:v>
                </c:pt>
                <c:pt idx="26">
                  <c:v>Фамилия </c:v>
                </c:pt>
                <c:pt idx="27">
                  <c:v>Фамилия </c:v>
                </c:pt>
                <c:pt idx="28">
                  <c:v>Фамилия </c:v>
                </c:pt>
                <c:pt idx="29">
                  <c:v>Фамилия </c:v>
                </c:pt>
                <c:pt idx="30">
                  <c:v>Фамилия </c:v>
                </c:pt>
                <c:pt idx="31">
                  <c:v>Фамилия 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strCache>
            </c:strRef>
          </c:cat>
          <c:val>
            <c:numRef>
              <c:f>Поэлементный!$AG$9:$AG$47</c:f>
              <c:numCache>
                <c:formatCode>0%</c:formatCode>
                <c:ptCount val="39"/>
                <c:pt idx="0">
                  <c:v>0.66666666666666663</c:v>
                </c:pt>
                <c:pt idx="1">
                  <c:v>0.80952380952380953</c:v>
                </c:pt>
                <c:pt idx="2">
                  <c:v>0.66666666666666663</c:v>
                </c:pt>
                <c:pt idx="3">
                  <c:v>0.90476190476190477</c:v>
                </c:pt>
                <c:pt idx="4">
                  <c:v>0</c:v>
                </c:pt>
                <c:pt idx="5">
                  <c:v>0.66666666666666663</c:v>
                </c:pt>
                <c:pt idx="6">
                  <c:v>0.52380952380952384</c:v>
                </c:pt>
                <c:pt idx="7">
                  <c:v>0.8571428571428571</c:v>
                </c:pt>
                <c:pt idx="8">
                  <c:v>0.23809523809523808</c:v>
                </c:pt>
                <c:pt idx="9">
                  <c:v>0</c:v>
                </c:pt>
                <c:pt idx="10">
                  <c:v>0.76190476190476186</c:v>
                </c:pt>
                <c:pt idx="11">
                  <c:v>0.5714285714285714</c:v>
                </c:pt>
                <c:pt idx="12">
                  <c:v>0.76190476190476186</c:v>
                </c:pt>
                <c:pt idx="13">
                  <c:v>0.76190476190476186</c:v>
                </c:pt>
                <c:pt idx="14">
                  <c:v>0.52380952380952384</c:v>
                </c:pt>
                <c:pt idx="15">
                  <c:v>0.80952380952380953</c:v>
                </c:pt>
                <c:pt idx="16">
                  <c:v>0</c:v>
                </c:pt>
                <c:pt idx="17">
                  <c:v>0.80952380952380953</c:v>
                </c:pt>
                <c:pt idx="18">
                  <c:v>0.8571428571428571</c:v>
                </c:pt>
                <c:pt idx="19">
                  <c:v>0.76190476190476186</c:v>
                </c:pt>
                <c:pt idx="20">
                  <c:v>0.80952380952380953</c:v>
                </c:pt>
                <c:pt idx="21">
                  <c:v>0.33333333333333331</c:v>
                </c:pt>
                <c:pt idx="22">
                  <c:v>0.7142857142857143</c:v>
                </c:pt>
                <c:pt idx="23">
                  <c:v>0.80952380952380953</c:v>
                </c:pt>
                <c:pt idx="24">
                  <c:v>0.8571428571428571</c:v>
                </c:pt>
                <c:pt idx="25">
                  <c:v>1</c:v>
                </c:pt>
                <c:pt idx="26">
                  <c:v>0.7142857142857143</c:v>
                </c:pt>
                <c:pt idx="27">
                  <c:v>0</c:v>
                </c:pt>
                <c:pt idx="28">
                  <c:v>0.95238095238095233</c:v>
                </c:pt>
                <c:pt idx="29">
                  <c:v>0.47619047619047616</c:v>
                </c:pt>
                <c:pt idx="30">
                  <c:v>0.7142857142857143</c:v>
                </c:pt>
                <c:pt idx="31">
                  <c:v>0.7142857142857143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3-41A1-B173-BA10DDAC3CF6}"/>
            </c:ext>
          </c:extLst>
        </c:ser>
        <c:dLbls/>
        <c:gapWidth val="219"/>
        <c:overlap val="-27"/>
        <c:axId val="69161344"/>
        <c:axId val="69162880"/>
      </c:barChart>
      <c:catAx>
        <c:axId val="691613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9162880"/>
        <c:crosses val="autoZero"/>
        <c:auto val="1"/>
        <c:lblAlgn val="ctr"/>
        <c:lblOffset val="100"/>
      </c:catAx>
      <c:valAx>
        <c:axId val="691628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916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Анализ сравнения отметок за ВПР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 отметок по журналу </a:t>
            </a:r>
          </a:p>
        </c:rich>
      </c:tx>
      <c:layout>
        <c:manualLayout>
          <c:xMode val="edge"/>
          <c:yMode val="edge"/>
          <c:x val="0.26562510936132983"/>
          <c:y val="1.1910776393529976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Поэлементный!$AD$51:$AF$51</c:f>
              <c:strCache>
                <c:ptCount val="3"/>
                <c:pt idx="0">
                  <c:v>подтвердил</c:v>
                </c:pt>
                <c:pt idx="1">
                  <c:v>понизил</c:v>
                </c:pt>
                <c:pt idx="2">
                  <c:v>повысил</c:v>
                </c:pt>
              </c:strCache>
            </c:strRef>
          </c:cat>
          <c:val>
            <c:numRef>
              <c:f>Поэлементный!$AD$52:$AF$52</c:f>
              <c:numCache>
                <c:formatCode>General</c:formatCode>
                <c:ptCount val="3"/>
                <c:pt idx="0">
                  <c:v>11</c:v>
                </c:pt>
                <c:pt idx="1">
                  <c:v>16</c:v>
                </c:pt>
                <c:pt idx="2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D6-479F-B433-6E545E77E219}"/>
            </c:ext>
          </c:extLst>
        </c:ser>
        <c:dLbls/>
        <c:gapWidth val="219"/>
        <c:overlap val="-27"/>
        <c:axId val="69199744"/>
        <c:axId val="69201280"/>
      </c:barChart>
      <c:catAx>
        <c:axId val="691997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9201280"/>
        <c:crosses val="autoZero"/>
        <c:auto val="1"/>
        <c:lblAlgn val="ctr"/>
        <c:lblOffset val="100"/>
      </c:catAx>
      <c:valAx>
        <c:axId val="692012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9199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1512825685885141"/>
          <c:y val="0.2291168914310581"/>
          <c:w val="0.61949340053388746"/>
          <c:h val="0.5227799872126363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dLbls>
            <c:dLbl>
              <c:idx val="0"/>
              <c:layout>
                <c:manualLayout>
                  <c:x val="0"/>
                  <c:y val="-8.635262415739507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59-48BE-9CF8-912783B869B6}"/>
                </c:ext>
              </c:extLst>
            </c:dLbl>
            <c:dLbl>
              <c:idx val="2"/>
              <c:layout>
                <c:manualLayout>
                  <c:x val="9.9099114916152992E-3"/>
                  <c:y val="-6.642509550568849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E59-48BE-9CF8-912783B869B6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Анализ!$K$6:$M$6</c:f>
              <c:strCache>
                <c:ptCount val="3"/>
                <c:pt idx="0">
                  <c:v>кач</c:v>
                </c:pt>
                <c:pt idx="1">
                  <c:v>обуч</c:v>
                </c:pt>
                <c:pt idx="2">
                  <c:v>неусп</c:v>
                </c:pt>
              </c:strCache>
            </c:strRef>
          </c:cat>
          <c:val>
            <c:numRef>
              <c:f>Анализ!$K$7:$M$7</c:f>
              <c:numCache>
                <c:formatCode>0%</c:formatCode>
                <c:ptCount val="3"/>
                <c:pt idx="0">
                  <c:v>0.10714285714285714</c:v>
                </c:pt>
                <c:pt idx="1">
                  <c:v>0.7142857142857143</c:v>
                </c:pt>
                <c:pt idx="2">
                  <c:v>0.2857142857142857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59-48BE-9CF8-912783B869B6}"/>
            </c:ext>
          </c:extLst>
        </c:ser>
        <c:dLbls/>
        <c:axId val="70268032"/>
        <c:axId val="70269568"/>
      </c:barChart>
      <c:catAx>
        <c:axId val="702680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0269568"/>
        <c:crosses val="autoZero"/>
        <c:auto val="1"/>
        <c:lblAlgn val="ctr"/>
        <c:lblOffset val="100"/>
      </c:catAx>
      <c:valAx>
        <c:axId val="70269568"/>
        <c:scaling>
          <c:orientation val="minMax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026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8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/>
              <a:t>Анализ выполнения заданий работы</a:t>
            </a:r>
            <a:endParaRPr lang="ru-RU" b="1"/>
          </a:p>
        </c:rich>
      </c:tx>
      <c:layout>
        <c:manualLayout>
          <c:xMode val="edge"/>
          <c:yMode val="edge"/>
          <c:x val="0.33661489718534165"/>
          <c:y val="5.0925925925925923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3565488557632063E-2"/>
          <c:y val="0.13857654205486913"/>
          <c:w val="0.96643451144236781"/>
          <c:h val="0.72088764946048423"/>
        </c:manualLayout>
      </c:layout>
      <c:barChart>
        <c:barDir val="col"/>
        <c:grouping val="clustered"/>
        <c:ser>
          <c:idx val="0"/>
          <c:order val="0"/>
          <c:tx>
            <c:v>задания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Анализ!$E$9:$X$9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21</c:v>
                </c:pt>
              </c:numCache>
            </c:numRef>
          </c:cat>
          <c:val>
            <c:numRef>
              <c:f>Анализ!$E$10:$X$10</c:f>
              <c:numCache>
                <c:formatCode>General</c:formatCode>
                <c:ptCount val="20"/>
                <c:pt idx="0">
                  <c:v>24</c:v>
                </c:pt>
                <c:pt idx="1">
                  <c:v>17</c:v>
                </c:pt>
                <c:pt idx="2">
                  <c:v>28</c:v>
                </c:pt>
                <c:pt idx="3">
                  <c:v>27</c:v>
                </c:pt>
                <c:pt idx="4">
                  <c:v>23</c:v>
                </c:pt>
                <c:pt idx="5">
                  <c:v>16</c:v>
                </c:pt>
                <c:pt idx="6">
                  <c:v>20</c:v>
                </c:pt>
                <c:pt idx="7">
                  <c:v>22</c:v>
                </c:pt>
                <c:pt idx="8">
                  <c:v>24</c:v>
                </c:pt>
                <c:pt idx="9">
                  <c:v>23</c:v>
                </c:pt>
                <c:pt idx="10">
                  <c:v>20</c:v>
                </c:pt>
                <c:pt idx="11">
                  <c:v>13</c:v>
                </c:pt>
                <c:pt idx="12">
                  <c:v>19</c:v>
                </c:pt>
                <c:pt idx="13">
                  <c:v>17</c:v>
                </c:pt>
                <c:pt idx="14">
                  <c:v>19</c:v>
                </c:pt>
                <c:pt idx="15">
                  <c:v>15</c:v>
                </c:pt>
                <c:pt idx="16">
                  <c:v>12</c:v>
                </c:pt>
                <c:pt idx="17">
                  <c:v>24</c:v>
                </c:pt>
                <c:pt idx="18">
                  <c:v>18</c:v>
                </c:pt>
                <c:pt idx="19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31-44F9-BAB4-FC9DDC052BCB}"/>
            </c:ext>
          </c:extLst>
        </c:ser>
        <c:dLbls>
          <c:showVal val="1"/>
        </c:dLbls>
        <c:gapWidth val="219"/>
        <c:overlap val="-27"/>
        <c:axId val="70257280"/>
        <c:axId val="70308224"/>
      </c:barChart>
      <c:catAx>
        <c:axId val="7025728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0308224"/>
        <c:crosses val="autoZero"/>
        <c:auto val="1"/>
        <c:lblAlgn val="ctr"/>
        <c:lblOffset val="100"/>
      </c:catAx>
      <c:valAx>
        <c:axId val="703082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0257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21772</xdr:rowOff>
    </xdr:from>
    <xdr:to>
      <xdr:col>29</xdr:col>
      <xdr:colOff>43542</xdr:colOff>
      <xdr:row>68</xdr:row>
      <xdr:rowOff>41564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385480</xdr:colOff>
      <xdr:row>69</xdr:row>
      <xdr:rowOff>71717</xdr:rowOff>
    </xdr:from>
    <xdr:to>
      <xdr:col>23</xdr:col>
      <xdr:colOff>331692</xdr:colOff>
      <xdr:row>79</xdr:row>
      <xdr:rowOff>125507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22252</xdr:colOff>
      <xdr:row>0</xdr:row>
      <xdr:rowOff>0</xdr:rowOff>
    </xdr:from>
    <xdr:to>
      <xdr:col>24</xdr:col>
      <xdr:colOff>27956</xdr:colOff>
      <xdr:row>6</xdr:row>
      <xdr:rowOff>249978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96981</xdr:colOff>
      <xdr:row>34</xdr:row>
      <xdr:rowOff>41564</xdr:rowOff>
    </xdr:from>
    <xdr:to>
      <xdr:col>24</xdr:col>
      <xdr:colOff>55419</xdr:colOff>
      <xdr:row>52</xdr:row>
      <xdr:rowOff>55418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0.30157</cdr:x>
      <cdr:y>0.91489</cdr:y>
    </cdr:from>
    <cdr:to>
      <cdr:x>0.72461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90109" y="3158836"/>
          <a:ext cx="5597236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400" b="1">
              <a:latin typeface="+mj-lt"/>
            </a:rPr>
            <a:t>номера заданий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52"/>
  <sheetViews>
    <sheetView topLeftCell="I1" zoomScale="85" zoomScaleNormal="85" workbookViewId="0">
      <selection activeCell="W51" sqref="W51"/>
    </sheetView>
  </sheetViews>
  <sheetFormatPr defaultRowHeight="15"/>
  <cols>
    <col min="1" max="2" width="5.7109375" customWidth="1"/>
    <col min="3" max="3" width="9.28515625" customWidth="1"/>
    <col min="4" max="24" width="5.7109375" customWidth="1"/>
    <col min="25" max="25" width="17.5703125" customWidth="1"/>
    <col min="26" max="26" width="12.140625" customWidth="1"/>
    <col min="27" max="27" width="11.42578125" customWidth="1"/>
    <col min="28" max="28" width="12.140625" customWidth="1"/>
    <col min="29" max="29" width="15.7109375" customWidth="1"/>
    <col min="30" max="30" width="12.5703125" customWidth="1"/>
    <col min="31" max="31" width="21.7109375" customWidth="1"/>
  </cols>
  <sheetData>
    <row r="2" spans="1:41" ht="21">
      <c r="D2" s="59" t="s">
        <v>32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AA2" s="41">
        <v>5</v>
      </c>
      <c r="AB2" s="38">
        <f>COUNTIF(AA10:AA49,5)</f>
        <v>0</v>
      </c>
    </row>
    <row r="3" spans="1:41" ht="21"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AA3" s="41">
        <v>4</v>
      </c>
      <c r="AB3" s="38">
        <f>COUNTIF(AA10:AA49,4)</f>
        <v>3</v>
      </c>
    </row>
    <row r="4" spans="1:41" ht="21"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AA4" s="41">
        <v>3</v>
      </c>
      <c r="AB4" s="38">
        <f>COUNTIF(AA10:AA51,3)</f>
        <v>17</v>
      </c>
    </row>
    <row r="5" spans="1:41" ht="21.75" thickBot="1">
      <c r="AA5" s="41">
        <v>2</v>
      </c>
      <c r="AB5" s="38">
        <f>COUNTIF(AA10:AA52,2)</f>
        <v>8</v>
      </c>
    </row>
    <row r="6" spans="1:41" ht="29.25" thickBot="1">
      <c r="F6" s="61" t="s">
        <v>17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T6" s="29" t="s">
        <v>19</v>
      </c>
      <c r="U6" s="29"/>
      <c r="V6" s="30"/>
      <c r="W6" s="30"/>
      <c r="X6" s="30"/>
      <c r="Y6" s="31">
        <v>21</v>
      </c>
    </row>
    <row r="7" spans="1:41"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9" spans="1:41" ht="56.25">
      <c r="A9" s="47" t="s">
        <v>5</v>
      </c>
      <c r="B9" s="47"/>
      <c r="C9" s="53" t="s">
        <v>28</v>
      </c>
      <c r="D9" s="21">
        <v>1</v>
      </c>
      <c r="E9" s="21">
        <v>2</v>
      </c>
      <c r="F9" s="21">
        <v>3</v>
      </c>
      <c r="G9" s="21">
        <v>4</v>
      </c>
      <c r="H9" s="21">
        <v>5</v>
      </c>
      <c r="I9" s="21">
        <v>6</v>
      </c>
      <c r="J9" s="21">
        <v>7</v>
      </c>
      <c r="K9" s="21">
        <v>8</v>
      </c>
      <c r="L9" s="21">
        <v>9</v>
      </c>
      <c r="M9" s="21">
        <v>10</v>
      </c>
      <c r="N9" s="21">
        <v>11</v>
      </c>
      <c r="O9" s="21">
        <v>12</v>
      </c>
      <c r="P9" s="21">
        <v>13</v>
      </c>
      <c r="Q9" s="21">
        <v>14</v>
      </c>
      <c r="R9" s="21">
        <v>15</v>
      </c>
      <c r="S9" s="21">
        <v>16</v>
      </c>
      <c r="T9" s="21">
        <v>17</v>
      </c>
      <c r="U9" s="21">
        <v>18</v>
      </c>
      <c r="V9" s="21">
        <v>19</v>
      </c>
      <c r="W9" s="21">
        <v>20</v>
      </c>
      <c r="X9" s="21">
        <v>21</v>
      </c>
      <c r="Y9" s="52" t="s">
        <v>24</v>
      </c>
      <c r="Z9" s="52" t="s">
        <v>18</v>
      </c>
      <c r="AA9" s="52" t="s">
        <v>26</v>
      </c>
      <c r="AB9" s="52" t="s">
        <v>27</v>
      </c>
      <c r="AC9" s="52" t="s">
        <v>22</v>
      </c>
      <c r="AD9" s="49" t="s">
        <v>23</v>
      </c>
      <c r="AE9" s="51" t="s">
        <v>25</v>
      </c>
      <c r="AF9" s="19" t="str">
        <f t="shared" ref="AF9:AF47" si="0">A10</f>
        <v xml:space="preserve">Фамилия </v>
      </c>
      <c r="AG9" s="20">
        <f t="shared" ref="AG9:AG47" si="1">Z10</f>
        <v>0.66666666666666663</v>
      </c>
      <c r="AH9" s="19"/>
      <c r="AI9" s="19"/>
      <c r="AJ9" s="34"/>
      <c r="AK9" s="34"/>
      <c r="AL9" s="34"/>
      <c r="AM9" s="34"/>
      <c r="AN9" s="34"/>
      <c r="AO9" s="34"/>
    </row>
    <row r="10" spans="1:41" ht="15.75">
      <c r="A10" s="48" t="s">
        <v>15</v>
      </c>
      <c r="B10" s="48"/>
      <c r="C10" s="54">
        <v>90041</v>
      </c>
      <c r="D10" s="8">
        <v>1</v>
      </c>
      <c r="E10" s="8">
        <v>1</v>
      </c>
      <c r="F10" s="8">
        <v>1</v>
      </c>
      <c r="G10" s="8">
        <v>1</v>
      </c>
      <c r="H10" s="8">
        <v>0</v>
      </c>
      <c r="I10" s="8">
        <v>1</v>
      </c>
      <c r="J10" s="8">
        <v>1</v>
      </c>
      <c r="K10" s="8">
        <v>1</v>
      </c>
      <c r="L10" s="8">
        <v>1</v>
      </c>
      <c r="M10" s="8">
        <v>1</v>
      </c>
      <c r="N10" s="8">
        <v>1</v>
      </c>
      <c r="O10" s="8">
        <v>0</v>
      </c>
      <c r="P10" s="8">
        <v>1</v>
      </c>
      <c r="Q10" s="8">
        <v>0</v>
      </c>
      <c r="R10" s="8">
        <v>1</v>
      </c>
      <c r="S10" s="8">
        <v>0</v>
      </c>
      <c r="T10" s="8">
        <v>0</v>
      </c>
      <c r="U10" s="8">
        <v>0</v>
      </c>
      <c r="V10" s="8">
        <v>0</v>
      </c>
      <c r="W10" s="8">
        <v>1</v>
      </c>
      <c r="X10" s="8">
        <v>1</v>
      </c>
      <c r="Y10" s="32">
        <f t="shared" ref="Y10:Y20" si="2">COUNTIF(D10:X10,"1")</f>
        <v>14</v>
      </c>
      <c r="Z10" s="33">
        <f t="shared" ref="Z10:Z41" si="3">Y10/$Y$6</f>
        <v>0.66666666666666663</v>
      </c>
      <c r="AA10" s="35">
        <v>3</v>
      </c>
      <c r="AB10" s="55">
        <v>4</v>
      </c>
      <c r="AC10" s="50" t="str">
        <f>IF(AA10=AB10,"подтвердил",IF(AA10&gt;AB10,"повысил","понизил"))</f>
        <v>понизил</v>
      </c>
      <c r="AD10" s="44">
        <f t="shared" ref="AD10:AD49" si="4">AA10-AB10</f>
        <v>-1</v>
      </c>
      <c r="AE10" s="43"/>
      <c r="AF10" s="19" t="str">
        <f t="shared" si="0"/>
        <v xml:space="preserve">Фамилия </v>
      </c>
      <c r="AG10" s="20">
        <f t="shared" si="1"/>
        <v>0.80952380952380953</v>
      </c>
      <c r="AH10" s="19"/>
      <c r="AI10" s="19"/>
      <c r="AJ10" s="34"/>
      <c r="AK10" s="34"/>
      <c r="AL10" s="34"/>
      <c r="AM10" s="34"/>
      <c r="AN10" s="34"/>
      <c r="AO10" s="34"/>
    </row>
    <row r="11" spans="1:41" ht="15.75">
      <c r="A11" s="48" t="s">
        <v>15</v>
      </c>
      <c r="B11" s="48"/>
      <c r="C11" s="54">
        <v>90042</v>
      </c>
      <c r="D11" s="8">
        <v>1</v>
      </c>
      <c r="E11" s="8">
        <v>1</v>
      </c>
      <c r="F11" s="8">
        <v>1</v>
      </c>
      <c r="G11" s="8">
        <v>1</v>
      </c>
      <c r="H11" s="8">
        <v>1</v>
      </c>
      <c r="I11" s="8">
        <v>1</v>
      </c>
      <c r="J11" s="8">
        <v>0</v>
      </c>
      <c r="K11" s="8">
        <v>0</v>
      </c>
      <c r="L11" s="8">
        <v>1</v>
      </c>
      <c r="M11" s="8">
        <v>1</v>
      </c>
      <c r="N11" s="8">
        <v>1</v>
      </c>
      <c r="O11" s="8">
        <v>1</v>
      </c>
      <c r="P11" s="8">
        <v>1</v>
      </c>
      <c r="Q11" s="8">
        <v>0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0</v>
      </c>
      <c r="X11" s="8">
        <v>1</v>
      </c>
      <c r="Y11" s="32">
        <f t="shared" si="2"/>
        <v>17</v>
      </c>
      <c r="Z11" s="33">
        <f t="shared" si="3"/>
        <v>0.80952380952380953</v>
      </c>
      <c r="AA11" s="35">
        <v>3</v>
      </c>
      <c r="AB11" s="55">
        <v>3</v>
      </c>
      <c r="AC11" s="50" t="str">
        <f t="shared" ref="AC11:AC41" si="5">IF(AA11=AB11,"подтвердил",IF(AA11&gt;AB11,"повысил","понизил"))</f>
        <v>подтвердил</v>
      </c>
      <c r="AD11" s="44">
        <f t="shared" si="4"/>
        <v>0</v>
      </c>
      <c r="AE11" s="43"/>
      <c r="AF11" s="19" t="str">
        <f t="shared" si="0"/>
        <v xml:space="preserve">Фамилия </v>
      </c>
      <c r="AG11" s="20">
        <f t="shared" si="1"/>
        <v>0.66666666666666663</v>
      </c>
      <c r="AH11" s="19"/>
      <c r="AI11" s="19"/>
      <c r="AJ11" s="34"/>
      <c r="AK11" s="34"/>
      <c r="AL11" s="34"/>
      <c r="AM11" s="34"/>
      <c r="AN11" s="34"/>
      <c r="AO11" s="34"/>
    </row>
    <row r="12" spans="1:41" ht="15.75">
      <c r="A12" s="48" t="s">
        <v>15</v>
      </c>
      <c r="B12" s="48"/>
      <c r="C12" s="54">
        <v>90043</v>
      </c>
      <c r="D12" s="8">
        <v>1</v>
      </c>
      <c r="E12" s="8">
        <v>0</v>
      </c>
      <c r="F12" s="8">
        <v>1</v>
      </c>
      <c r="G12" s="8">
        <v>1</v>
      </c>
      <c r="H12" s="8">
        <v>1</v>
      </c>
      <c r="I12" s="8">
        <v>0</v>
      </c>
      <c r="J12" s="8">
        <v>1</v>
      </c>
      <c r="K12" s="8">
        <v>1</v>
      </c>
      <c r="L12" s="8">
        <v>1</v>
      </c>
      <c r="M12" s="8">
        <v>0</v>
      </c>
      <c r="N12" s="8">
        <v>0</v>
      </c>
      <c r="O12" s="8">
        <v>0</v>
      </c>
      <c r="P12" s="8">
        <v>1</v>
      </c>
      <c r="Q12" s="8">
        <v>1</v>
      </c>
      <c r="R12" s="8">
        <v>1</v>
      </c>
      <c r="S12" s="8">
        <v>1</v>
      </c>
      <c r="T12" s="8">
        <v>0</v>
      </c>
      <c r="U12" s="8">
        <v>1</v>
      </c>
      <c r="V12" s="8">
        <v>1</v>
      </c>
      <c r="W12" s="8">
        <v>0</v>
      </c>
      <c r="X12" s="8">
        <v>1</v>
      </c>
      <c r="Y12" s="32">
        <f t="shared" si="2"/>
        <v>14</v>
      </c>
      <c r="Z12" s="33">
        <f t="shared" si="3"/>
        <v>0.66666666666666663</v>
      </c>
      <c r="AA12" s="35">
        <v>2</v>
      </c>
      <c r="AB12" s="55">
        <v>3</v>
      </c>
      <c r="AC12" s="50" t="str">
        <f t="shared" si="5"/>
        <v>понизил</v>
      </c>
      <c r="AD12" s="44">
        <f t="shared" si="4"/>
        <v>-1</v>
      </c>
      <c r="AE12" s="43"/>
      <c r="AF12" s="19" t="str">
        <f t="shared" si="0"/>
        <v xml:space="preserve">Фамилия </v>
      </c>
      <c r="AG12" s="20">
        <f t="shared" si="1"/>
        <v>0.90476190476190477</v>
      </c>
      <c r="AH12" s="19"/>
      <c r="AI12" s="19"/>
      <c r="AJ12" s="34"/>
      <c r="AK12" s="34"/>
      <c r="AL12" s="34"/>
      <c r="AM12" s="34"/>
      <c r="AN12" s="34"/>
      <c r="AO12" s="34"/>
    </row>
    <row r="13" spans="1:41" ht="15.75">
      <c r="A13" s="48" t="s">
        <v>15</v>
      </c>
      <c r="B13" s="48"/>
      <c r="C13" s="54">
        <v>90044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0</v>
      </c>
      <c r="T13" s="8">
        <v>1</v>
      </c>
      <c r="U13" s="8">
        <v>1</v>
      </c>
      <c r="V13" s="8">
        <v>1</v>
      </c>
      <c r="W13" s="8">
        <v>0</v>
      </c>
      <c r="X13" s="8">
        <v>1</v>
      </c>
      <c r="Y13" s="32">
        <f t="shared" si="2"/>
        <v>19</v>
      </c>
      <c r="Z13" s="33">
        <f t="shared" si="3"/>
        <v>0.90476190476190477</v>
      </c>
      <c r="AA13" s="35">
        <v>4</v>
      </c>
      <c r="AB13" s="55">
        <v>3</v>
      </c>
      <c r="AC13" s="50" t="str">
        <f t="shared" si="5"/>
        <v>повысил</v>
      </c>
      <c r="AD13" s="44">
        <f t="shared" si="4"/>
        <v>1</v>
      </c>
      <c r="AE13" s="43"/>
      <c r="AF13" s="19" t="str">
        <f t="shared" si="0"/>
        <v xml:space="preserve">Фамилия </v>
      </c>
      <c r="AG13" s="20">
        <f t="shared" si="1"/>
        <v>0</v>
      </c>
      <c r="AH13" s="19"/>
      <c r="AI13" s="19"/>
      <c r="AJ13" s="34"/>
      <c r="AK13" s="34"/>
      <c r="AL13" s="34"/>
      <c r="AM13" s="34"/>
      <c r="AN13" s="34"/>
      <c r="AO13" s="34"/>
    </row>
    <row r="14" spans="1:41" ht="15.75">
      <c r="A14" s="48" t="s">
        <v>15</v>
      </c>
      <c r="B14" s="48"/>
      <c r="C14" s="54">
        <v>90045</v>
      </c>
      <c r="D14" s="8" t="s">
        <v>33</v>
      </c>
      <c r="E14" s="8" t="s">
        <v>33</v>
      </c>
      <c r="F14" s="8" t="s">
        <v>33</v>
      </c>
      <c r="G14" s="8" t="s">
        <v>33</v>
      </c>
      <c r="H14" s="8" t="s">
        <v>33</v>
      </c>
      <c r="I14" s="8" t="s">
        <v>33</v>
      </c>
      <c r="J14" s="8" t="s">
        <v>33</v>
      </c>
      <c r="K14" s="8" t="s">
        <v>33</v>
      </c>
      <c r="L14" s="8" t="s">
        <v>33</v>
      </c>
      <c r="M14" s="8" t="s">
        <v>33</v>
      </c>
      <c r="N14" s="8" t="s">
        <v>33</v>
      </c>
      <c r="O14" s="8" t="s">
        <v>33</v>
      </c>
      <c r="P14" s="8" t="s">
        <v>33</v>
      </c>
      <c r="Q14" s="8" t="s">
        <v>33</v>
      </c>
      <c r="R14" s="8" t="s">
        <v>33</v>
      </c>
      <c r="S14" s="8" t="s">
        <v>33</v>
      </c>
      <c r="T14" s="8" t="s">
        <v>33</v>
      </c>
      <c r="U14" s="8" t="s">
        <v>33</v>
      </c>
      <c r="V14" s="8" t="s">
        <v>33</v>
      </c>
      <c r="W14" s="8" t="s">
        <v>33</v>
      </c>
      <c r="X14" s="8" t="s">
        <v>33</v>
      </c>
      <c r="Y14" s="32">
        <f t="shared" si="2"/>
        <v>0</v>
      </c>
      <c r="Z14" s="33">
        <f t="shared" si="3"/>
        <v>0</v>
      </c>
      <c r="AA14" s="35" t="s">
        <v>33</v>
      </c>
      <c r="AB14" s="55"/>
      <c r="AC14" s="50" t="str">
        <f t="shared" si="5"/>
        <v>повысил</v>
      </c>
      <c r="AD14" s="44" t="e">
        <f t="shared" si="4"/>
        <v>#VALUE!</v>
      </c>
      <c r="AE14" s="43"/>
      <c r="AF14" s="19" t="str">
        <f t="shared" si="0"/>
        <v xml:space="preserve">Фамилия </v>
      </c>
      <c r="AG14" s="20">
        <f t="shared" si="1"/>
        <v>0.66666666666666663</v>
      </c>
      <c r="AH14" s="19"/>
      <c r="AI14" s="19"/>
      <c r="AJ14" s="34"/>
      <c r="AK14" s="34"/>
      <c r="AL14" s="34"/>
      <c r="AM14" s="34"/>
      <c r="AN14" s="34"/>
      <c r="AO14" s="34"/>
    </row>
    <row r="15" spans="1:41" ht="15.75">
      <c r="A15" s="48" t="s">
        <v>15</v>
      </c>
      <c r="B15" s="48"/>
      <c r="C15" s="54">
        <v>90046</v>
      </c>
      <c r="D15" s="8">
        <v>1</v>
      </c>
      <c r="E15" s="8">
        <v>0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8">
        <v>1</v>
      </c>
      <c r="N15" s="8">
        <v>0</v>
      </c>
      <c r="O15" s="8">
        <v>0</v>
      </c>
      <c r="P15" s="8">
        <v>0</v>
      </c>
      <c r="Q15" s="8">
        <v>1</v>
      </c>
      <c r="R15" s="8">
        <v>0</v>
      </c>
      <c r="S15" s="8">
        <v>0</v>
      </c>
      <c r="T15" s="8">
        <v>0</v>
      </c>
      <c r="U15" s="8">
        <v>1</v>
      </c>
      <c r="V15" s="8">
        <v>1</v>
      </c>
      <c r="W15" s="8">
        <v>1</v>
      </c>
      <c r="X15" s="8">
        <v>1</v>
      </c>
      <c r="Y15" s="32">
        <f t="shared" si="2"/>
        <v>14</v>
      </c>
      <c r="Z15" s="33">
        <f t="shared" si="3"/>
        <v>0.66666666666666663</v>
      </c>
      <c r="AA15" s="35">
        <v>2</v>
      </c>
      <c r="AB15" s="55">
        <v>3</v>
      </c>
      <c r="AC15" s="50" t="str">
        <f t="shared" si="5"/>
        <v>понизил</v>
      </c>
      <c r="AD15" s="44">
        <f t="shared" si="4"/>
        <v>-1</v>
      </c>
      <c r="AE15" s="43"/>
      <c r="AF15" s="19" t="str">
        <f t="shared" si="0"/>
        <v xml:space="preserve">Фамилия </v>
      </c>
      <c r="AG15" s="20">
        <f t="shared" si="1"/>
        <v>0.52380952380952384</v>
      </c>
      <c r="AH15" s="19"/>
      <c r="AI15" s="19"/>
      <c r="AJ15" s="34"/>
      <c r="AK15" s="34"/>
      <c r="AL15" s="34"/>
      <c r="AM15" s="34"/>
      <c r="AN15" s="34"/>
      <c r="AO15" s="34"/>
    </row>
    <row r="16" spans="1:41" ht="15.75">
      <c r="A16" s="48" t="s">
        <v>15</v>
      </c>
      <c r="B16" s="48"/>
      <c r="C16" s="54">
        <v>90047</v>
      </c>
      <c r="D16" s="8">
        <v>1</v>
      </c>
      <c r="E16" s="8">
        <v>0</v>
      </c>
      <c r="F16" s="8">
        <v>1</v>
      </c>
      <c r="G16" s="8">
        <v>1</v>
      </c>
      <c r="H16" s="8">
        <v>1</v>
      </c>
      <c r="I16" s="8">
        <v>0</v>
      </c>
      <c r="J16" s="8">
        <v>1</v>
      </c>
      <c r="K16" s="8">
        <v>1</v>
      </c>
      <c r="L16" s="8">
        <v>0</v>
      </c>
      <c r="M16" s="8">
        <v>0</v>
      </c>
      <c r="N16" s="8">
        <v>1</v>
      </c>
      <c r="O16" s="8">
        <v>1</v>
      </c>
      <c r="P16" s="8">
        <v>0</v>
      </c>
      <c r="Q16" s="8">
        <v>1</v>
      </c>
      <c r="R16" s="8">
        <v>0</v>
      </c>
      <c r="S16" s="8">
        <v>0</v>
      </c>
      <c r="T16" s="8">
        <v>1</v>
      </c>
      <c r="U16" s="8">
        <v>1</v>
      </c>
      <c r="V16" s="8">
        <v>0</v>
      </c>
      <c r="W16" s="8">
        <v>0</v>
      </c>
      <c r="X16" s="8">
        <v>0</v>
      </c>
      <c r="Y16" s="32">
        <f t="shared" si="2"/>
        <v>11</v>
      </c>
      <c r="Z16" s="33">
        <f t="shared" si="3"/>
        <v>0.52380952380952384</v>
      </c>
      <c r="AA16" s="35">
        <v>2</v>
      </c>
      <c r="AB16" s="55">
        <v>3</v>
      </c>
      <c r="AC16" s="50" t="str">
        <f t="shared" si="5"/>
        <v>понизил</v>
      </c>
      <c r="AD16" s="44">
        <f t="shared" si="4"/>
        <v>-1</v>
      </c>
      <c r="AE16" s="43"/>
      <c r="AF16" s="19" t="str">
        <f t="shared" si="0"/>
        <v xml:space="preserve">Фамилия </v>
      </c>
      <c r="AG16" s="20">
        <f t="shared" si="1"/>
        <v>0.8571428571428571</v>
      </c>
      <c r="AH16" s="19"/>
      <c r="AI16" s="19"/>
      <c r="AJ16" s="34"/>
      <c r="AK16" s="34"/>
      <c r="AL16" s="34"/>
      <c r="AM16" s="34"/>
      <c r="AN16" s="34"/>
      <c r="AO16" s="34"/>
    </row>
    <row r="17" spans="1:41" ht="15.75">
      <c r="A17" s="48" t="s">
        <v>15</v>
      </c>
      <c r="B17" s="48"/>
      <c r="C17" s="54">
        <v>90048</v>
      </c>
      <c r="D17" s="8">
        <v>1</v>
      </c>
      <c r="E17" s="8">
        <v>1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>
        <v>1</v>
      </c>
      <c r="L17" s="8">
        <v>1</v>
      </c>
      <c r="M17" s="8">
        <v>1</v>
      </c>
      <c r="N17" s="8">
        <v>1</v>
      </c>
      <c r="O17" s="8">
        <v>1</v>
      </c>
      <c r="P17" s="8">
        <v>1</v>
      </c>
      <c r="Q17" s="8">
        <v>0</v>
      </c>
      <c r="R17" s="8">
        <v>1</v>
      </c>
      <c r="S17" s="8">
        <v>1</v>
      </c>
      <c r="T17" s="8">
        <v>0</v>
      </c>
      <c r="U17" s="8">
        <v>1</v>
      </c>
      <c r="V17" s="8">
        <v>1</v>
      </c>
      <c r="W17" s="8">
        <v>0</v>
      </c>
      <c r="X17" s="8">
        <v>1</v>
      </c>
      <c r="Y17" s="32">
        <f t="shared" si="2"/>
        <v>18</v>
      </c>
      <c r="Z17" s="33">
        <f t="shared" si="3"/>
        <v>0.8571428571428571</v>
      </c>
      <c r="AA17" s="35">
        <v>3</v>
      </c>
      <c r="AB17" s="55">
        <v>3</v>
      </c>
      <c r="AC17" s="50" t="str">
        <f t="shared" si="5"/>
        <v>подтвердил</v>
      </c>
      <c r="AD17" s="44">
        <f t="shared" si="4"/>
        <v>0</v>
      </c>
      <c r="AE17" s="43"/>
      <c r="AF17" s="19" t="str">
        <f t="shared" si="0"/>
        <v xml:space="preserve">Фамилия </v>
      </c>
      <c r="AG17" s="20">
        <f t="shared" si="1"/>
        <v>0.23809523809523808</v>
      </c>
      <c r="AH17" s="19"/>
      <c r="AI17" s="19"/>
      <c r="AJ17" s="34"/>
      <c r="AK17" s="34"/>
      <c r="AL17" s="34"/>
      <c r="AM17" s="34"/>
      <c r="AN17" s="34"/>
      <c r="AO17" s="34"/>
    </row>
    <row r="18" spans="1:41" ht="15.75">
      <c r="A18" s="48" t="s">
        <v>15</v>
      </c>
      <c r="B18" s="48"/>
      <c r="C18" s="54">
        <v>90049</v>
      </c>
      <c r="D18" s="8">
        <v>0</v>
      </c>
      <c r="E18" s="8">
        <v>0</v>
      </c>
      <c r="F18" s="8">
        <v>1</v>
      </c>
      <c r="G18" s="8">
        <v>0</v>
      </c>
      <c r="H18" s="8">
        <v>0</v>
      </c>
      <c r="I18" s="8">
        <v>0</v>
      </c>
      <c r="J18" s="8">
        <v>0</v>
      </c>
      <c r="K18" s="8">
        <v>1</v>
      </c>
      <c r="L18" s="8">
        <v>0</v>
      </c>
      <c r="M18" s="8">
        <v>1</v>
      </c>
      <c r="N18" s="8">
        <v>1</v>
      </c>
      <c r="O18" s="8">
        <v>0</v>
      </c>
      <c r="P18" s="8">
        <v>0</v>
      </c>
      <c r="Q18" s="8">
        <v>0</v>
      </c>
      <c r="R18" s="8">
        <v>1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32">
        <f t="shared" si="2"/>
        <v>5</v>
      </c>
      <c r="Z18" s="33">
        <f t="shared" si="3"/>
        <v>0.23809523809523808</v>
      </c>
      <c r="AA18" s="35">
        <v>2</v>
      </c>
      <c r="AB18" s="55">
        <v>3</v>
      </c>
      <c r="AC18" s="50" t="str">
        <f t="shared" si="5"/>
        <v>понизил</v>
      </c>
      <c r="AD18" s="44">
        <f t="shared" si="4"/>
        <v>-1</v>
      </c>
      <c r="AE18" s="43"/>
      <c r="AF18" s="19" t="str">
        <f t="shared" si="0"/>
        <v xml:space="preserve">Фамилия </v>
      </c>
      <c r="AG18" s="20">
        <f t="shared" si="1"/>
        <v>0</v>
      </c>
      <c r="AH18" s="19"/>
      <c r="AI18" s="19"/>
      <c r="AJ18" s="34"/>
      <c r="AK18" s="34"/>
      <c r="AL18" s="34"/>
      <c r="AM18" s="34"/>
      <c r="AN18" s="34"/>
      <c r="AO18" s="34"/>
    </row>
    <row r="19" spans="1:41" ht="15.75">
      <c r="A19" s="48" t="s">
        <v>15</v>
      </c>
      <c r="B19" s="48"/>
      <c r="C19" s="54">
        <v>90050</v>
      </c>
      <c r="D19" s="8" t="s">
        <v>33</v>
      </c>
      <c r="E19" s="8" t="s">
        <v>33</v>
      </c>
      <c r="F19" s="8" t="s">
        <v>33</v>
      </c>
      <c r="G19" s="8" t="s">
        <v>33</v>
      </c>
      <c r="H19" s="8" t="s">
        <v>33</v>
      </c>
      <c r="I19" s="8" t="s">
        <v>33</v>
      </c>
      <c r="J19" s="8" t="s">
        <v>33</v>
      </c>
      <c r="K19" s="8" t="s">
        <v>33</v>
      </c>
      <c r="L19" s="8" t="s">
        <v>33</v>
      </c>
      <c r="M19" s="8" t="s">
        <v>33</v>
      </c>
      <c r="N19" s="8" t="s">
        <v>33</v>
      </c>
      <c r="O19" s="8" t="s">
        <v>33</v>
      </c>
      <c r="P19" s="8" t="s">
        <v>33</v>
      </c>
      <c r="Q19" s="8" t="s">
        <v>33</v>
      </c>
      <c r="R19" s="8" t="s">
        <v>33</v>
      </c>
      <c r="S19" s="8" t="s">
        <v>33</v>
      </c>
      <c r="T19" s="8" t="s">
        <v>33</v>
      </c>
      <c r="U19" s="8" t="s">
        <v>33</v>
      </c>
      <c r="V19" s="8" t="s">
        <v>33</v>
      </c>
      <c r="W19" s="8" t="s">
        <v>33</v>
      </c>
      <c r="X19" s="8" t="s">
        <v>33</v>
      </c>
      <c r="Y19" s="32">
        <f t="shared" si="2"/>
        <v>0</v>
      </c>
      <c r="Z19" s="33">
        <f t="shared" si="3"/>
        <v>0</v>
      </c>
      <c r="AA19" s="35" t="s">
        <v>33</v>
      </c>
      <c r="AB19" s="55"/>
      <c r="AC19" s="50" t="str">
        <f t="shared" si="5"/>
        <v>повысил</v>
      </c>
      <c r="AD19" s="44" t="e">
        <f t="shared" si="4"/>
        <v>#VALUE!</v>
      </c>
      <c r="AE19" s="43"/>
      <c r="AF19" s="19" t="str">
        <f t="shared" si="0"/>
        <v xml:space="preserve">Фамилия </v>
      </c>
      <c r="AG19" s="20">
        <f t="shared" si="1"/>
        <v>0.76190476190476186</v>
      </c>
      <c r="AH19" s="19"/>
      <c r="AI19" s="19"/>
      <c r="AJ19" s="34"/>
      <c r="AK19" s="34"/>
      <c r="AL19" s="34"/>
      <c r="AM19" s="34"/>
      <c r="AN19" s="34"/>
      <c r="AO19" s="34"/>
    </row>
    <row r="20" spans="1:41" ht="15.75">
      <c r="A20" s="48" t="s">
        <v>15</v>
      </c>
      <c r="B20" s="48"/>
      <c r="C20" s="54">
        <v>90051</v>
      </c>
      <c r="D20" s="8">
        <v>1</v>
      </c>
      <c r="E20" s="8">
        <v>1</v>
      </c>
      <c r="F20" s="8">
        <v>1</v>
      </c>
      <c r="G20" s="8">
        <v>1</v>
      </c>
      <c r="H20" s="8">
        <v>1</v>
      </c>
      <c r="I20" s="8">
        <v>0</v>
      </c>
      <c r="J20" s="8">
        <v>1</v>
      </c>
      <c r="K20" s="8">
        <v>1</v>
      </c>
      <c r="L20" s="8">
        <v>1</v>
      </c>
      <c r="M20" s="8">
        <v>1</v>
      </c>
      <c r="N20" s="8">
        <v>0</v>
      </c>
      <c r="O20" s="8">
        <v>1</v>
      </c>
      <c r="P20" s="8">
        <v>0</v>
      </c>
      <c r="Q20" s="8">
        <v>1</v>
      </c>
      <c r="R20" s="8">
        <v>1</v>
      </c>
      <c r="S20" s="8">
        <v>0</v>
      </c>
      <c r="T20" s="8">
        <v>1</v>
      </c>
      <c r="U20" s="8">
        <v>1</v>
      </c>
      <c r="V20" s="8">
        <v>1</v>
      </c>
      <c r="W20" s="8">
        <v>0</v>
      </c>
      <c r="X20" s="8">
        <v>1</v>
      </c>
      <c r="Y20" s="32">
        <f t="shared" si="2"/>
        <v>16</v>
      </c>
      <c r="Z20" s="33">
        <f t="shared" si="3"/>
        <v>0.76190476190476186</v>
      </c>
      <c r="AA20" s="35">
        <v>3</v>
      </c>
      <c r="AB20" s="55">
        <v>3</v>
      </c>
      <c r="AC20" s="50" t="str">
        <f t="shared" si="5"/>
        <v>подтвердил</v>
      </c>
      <c r="AD20" s="44">
        <f t="shared" si="4"/>
        <v>0</v>
      </c>
      <c r="AE20" s="43"/>
      <c r="AF20" s="19" t="str">
        <f t="shared" si="0"/>
        <v xml:space="preserve">Фамилия </v>
      </c>
      <c r="AG20" s="20">
        <f t="shared" si="1"/>
        <v>0.5714285714285714</v>
      </c>
      <c r="AH20" s="19"/>
      <c r="AI20" s="19"/>
      <c r="AJ20" s="34"/>
      <c r="AK20" s="34"/>
      <c r="AL20" s="34"/>
      <c r="AM20" s="34"/>
      <c r="AN20" s="34"/>
      <c r="AO20" s="34"/>
    </row>
    <row r="21" spans="1:41" ht="15.75">
      <c r="A21" s="48" t="s">
        <v>15</v>
      </c>
      <c r="B21" s="48"/>
      <c r="C21" s="54">
        <v>90052</v>
      </c>
      <c r="D21" s="8">
        <v>1</v>
      </c>
      <c r="E21" s="8">
        <v>0</v>
      </c>
      <c r="F21" s="8">
        <v>1</v>
      </c>
      <c r="G21" s="8">
        <v>1</v>
      </c>
      <c r="H21" s="8">
        <v>1</v>
      </c>
      <c r="I21" s="8">
        <v>0</v>
      </c>
      <c r="J21" s="8">
        <v>1</v>
      </c>
      <c r="K21" s="8">
        <v>1</v>
      </c>
      <c r="L21" s="8">
        <v>1</v>
      </c>
      <c r="M21" s="8">
        <v>1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1</v>
      </c>
      <c r="V21" s="8">
        <v>1</v>
      </c>
      <c r="W21" s="8">
        <v>1</v>
      </c>
      <c r="X21" s="8">
        <v>1</v>
      </c>
      <c r="Y21" s="32">
        <v>12</v>
      </c>
      <c r="Z21" s="33">
        <f t="shared" si="3"/>
        <v>0.5714285714285714</v>
      </c>
      <c r="AA21" s="35">
        <v>2</v>
      </c>
      <c r="AB21" s="55">
        <v>3</v>
      </c>
      <c r="AC21" s="50" t="str">
        <f t="shared" si="5"/>
        <v>понизил</v>
      </c>
      <c r="AD21" s="44">
        <f t="shared" si="4"/>
        <v>-1</v>
      </c>
      <c r="AE21" s="43"/>
      <c r="AF21" s="19" t="str">
        <f t="shared" si="0"/>
        <v xml:space="preserve">Фамилия </v>
      </c>
      <c r="AG21" s="20">
        <f t="shared" si="1"/>
        <v>0.76190476190476186</v>
      </c>
      <c r="AH21" s="19"/>
      <c r="AI21" s="19"/>
      <c r="AJ21" s="34"/>
      <c r="AK21" s="34"/>
      <c r="AL21" s="34"/>
      <c r="AM21" s="34"/>
      <c r="AN21" s="34"/>
      <c r="AO21" s="34"/>
    </row>
    <row r="22" spans="1:41" ht="15.75">
      <c r="A22" s="48" t="s">
        <v>15</v>
      </c>
      <c r="B22" s="48"/>
      <c r="C22" s="54">
        <v>90053</v>
      </c>
      <c r="D22" s="8">
        <v>1</v>
      </c>
      <c r="E22" s="8">
        <v>1</v>
      </c>
      <c r="F22" s="8">
        <v>1</v>
      </c>
      <c r="G22" s="8">
        <v>1</v>
      </c>
      <c r="H22" s="8">
        <v>1</v>
      </c>
      <c r="I22" s="8">
        <v>1</v>
      </c>
      <c r="J22" s="8">
        <v>0</v>
      </c>
      <c r="K22" s="8">
        <v>0</v>
      </c>
      <c r="L22" s="8">
        <v>1</v>
      </c>
      <c r="M22" s="8">
        <v>1</v>
      </c>
      <c r="N22" s="8">
        <v>0</v>
      </c>
      <c r="O22" s="8">
        <v>0</v>
      </c>
      <c r="P22" s="8">
        <v>1</v>
      </c>
      <c r="Q22" s="8">
        <v>0</v>
      </c>
      <c r="R22" s="8">
        <v>1</v>
      </c>
      <c r="S22" s="8">
        <v>1</v>
      </c>
      <c r="T22" s="8">
        <v>1</v>
      </c>
      <c r="U22" s="8">
        <v>1</v>
      </c>
      <c r="V22" s="8">
        <v>1</v>
      </c>
      <c r="W22" s="8">
        <v>1</v>
      </c>
      <c r="X22" s="8">
        <v>1</v>
      </c>
      <c r="Y22" s="32">
        <f t="shared" ref="Y22:Y41" si="6">COUNTIF(D22:X22,"1")</f>
        <v>16</v>
      </c>
      <c r="Z22" s="33">
        <f t="shared" si="3"/>
        <v>0.76190476190476186</v>
      </c>
      <c r="AA22" s="35">
        <v>3</v>
      </c>
      <c r="AB22" s="55">
        <v>4</v>
      </c>
      <c r="AC22" s="50" t="str">
        <f t="shared" si="5"/>
        <v>понизил</v>
      </c>
      <c r="AD22" s="44">
        <f t="shared" si="4"/>
        <v>-1</v>
      </c>
      <c r="AE22" s="43"/>
      <c r="AF22" s="19" t="str">
        <f t="shared" si="0"/>
        <v xml:space="preserve">Фамилия </v>
      </c>
      <c r="AG22" s="20">
        <f t="shared" si="1"/>
        <v>0.76190476190476186</v>
      </c>
      <c r="AH22" s="19"/>
      <c r="AI22" s="19"/>
      <c r="AJ22" s="34"/>
      <c r="AK22" s="34"/>
      <c r="AL22" s="34"/>
      <c r="AM22" s="34"/>
      <c r="AN22" s="34"/>
      <c r="AO22" s="34"/>
    </row>
    <row r="23" spans="1:41" ht="15.75">
      <c r="A23" s="48" t="s">
        <v>15</v>
      </c>
      <c r="B23" s="48"/>
      <c r="C23" s="54">
        <v>90054</v>
      </c>
      <c r="D23" s="8">
        <v>1</v>
      </c>
      <c r="E23" s="8">
        <v>1</v>
      </c>
      <c r="F23" s="8">
        <v>1</v>
      </c>
      <c r="G23" s="8">
        <v>1</v>
      </c>
      <c r="H23" s="8">
        <v>1</v>
      </c>
      <c r="I23" s="8">
        <v>0</v>
      </c>
      <c r="J23" s="8">
        <v>1</v>
      </c>
      <c r="K23" s="8">
        <v>1</v>
      </c>
      <c r="L23" s="8">
        <v>1</v>
      </c>
      <c r="M23" s="8">
        <v>1</v>
      </c>
      <c r="N23" s="8">
        <v>1</v>
      </c>
      <c r="O23" s="8">
        <v>1</v>
      </c>
      <c r="P23" s="8">
        <v>1</v>
      </c>
      <c r="Q23" s="8">
        <v>1</v>
      </c>
      <c r="R23" s="8">
        <v>0</v>
      </c>
      <c r="S23" s="8">
        <v>0</v>
      </c>
      <c r="T23" s="8">
        <v>0</v>
      </c>
      <c r="U23" s="8">
        <v>0</v>
      </c>
      <c r="V23" s="8">
        <v>1</v>
      </c>
      <c r="W23" s="8">
        <v>1</v>
      </c>
      <c r="X23" s="8">
        <v>1</v>
      </c>
      <c r="Y23" s="32">
        <f t="shared" si="6"/>
        <v>16</v>
      </c>
      <c r="Z23" s="33">
        <f t="shared" si="3"/>
        <v>0.76190476190476186</v>
      </c>
      <c r="AA23" s="35">
        <v>3</v>
      </c>
      <c r="AB23" s="55">
        <v>3</v>
      </c>
      <c r="AC23" s="50" t="str">
        <f t="shared" si="5"/>
        <v>подтвердил</v>
      </c>
      <c r="AD23" s="44">
        <f t="shared" si="4"/>
        <v>0</v>
      </c>
      <c r="AE23" s="43"/>
      <c r="AF23" s="19" t="str">
        <f t="shared" si="0"/>
        <v xml:space="preserve">Фамилия </v>
      </c>
      <c r="AG23" s="20">
        <f t="shared" si="1"/>
        <v>0.52380952380952384</v>
      </c>
      <c r="AH23" s="19"/>
      <c r="AI23" s="19"/>
      <c r="AJ23" s="34"/>
      <c r="AK23" s="34"/>
      <c r="AL23" s="34"/>
      <c r="AM23" s="34"/>
      <c r="AN23" s="34"/>
      <c r="AO23" s="34"/>
    </row>
    <row r="24" spans="1:41" ht="15.75">
      <c r="A24" s="48" t="s">
        <v>15</v>
      </c>
      <c r="B24" s="48"/>
      <c r="C24" s="54">
        <v>90055</v>
      </c>
      <c r="D24" s="8">
        <v>1</v>
      </c>
      <c r="E24" s="8">
        <v>0</v>
      </c>
      <c r="F24" s="8">
        <v>1</v>
      </c>
      <c r="G24" s="8">
        <v>1</v>
      </c>
      <c r="H24" s="8">
        <v>0</v>
      </c>
      <c r="I24" s="8">
        <v>0</v>
      </c>
      <c r="J24" s="8">
        <v>0</v>
      </c>
      <c r="K24" s="8">
        <v>1</v>
      </c>
      <c r="L24" s="8">
        <v>1</v>
      </c>
      <c r="M24" s="8">
        <v>0</v>
      </c>
      <c r="N24" s="8">
        <v>0</v>
      </c>
      <c r="O24" s="8">
        <v>0</v>
      </c>
      <c r="P24" s="8">
        <v>0</v>
      </c>
      <c r="Q24" s="8">
        <v>1</v>
      </c>
      <c r="R24" s="8">
        <v>1</v>
      </c>
      <c r="S24" s="8">
        <v>1</v>
      </c>
      <c r="T24" s="8">
        <v>1</v>
      </c>
      <c r="U24" s="8">
        <v>1</v>
      </c>
      <c r="V24" s="8">
        <v>0</v>
      </c>
      <c r="W24" s="8">
        <v>0</v>
      </c>
      <c r="X24" s="8">
        <v>1</v>
      </c>
      <c r="Y24" s="32">
        <f t="shared" si="6"/>
        <v>11</v>
      </c>
      <c r="Z24" s="33">
        <f t="shared" si="3"/>
        <v>0.52380952380952384</v>
      </c>
      <c r="AA24" s="35">
        <v>2</v>
      </c>
      <c r="AB24" s="55">
        <v>3</v>
      </c>
      <c r="AC24" s="50" t="str">
        <f t="shared" si="5"/>
        <v>понизил</v>
      </c>
      <c r="AD24" s="44">
        <f t="shared" si="4"/>
        <v>-1</v>
      </c>
      <c r="AE24" s="43"/>
      <c r="AF24" s="19" t="str">
        <f t="shared" si="0"/>
        <v xml:space="preserve">Фамилия </v>
      </c>
      <c r="AG24" s="20">
        <f t="shared" si="1"/>
        <v>0.80952380952380953</v>
      </c>
      <c r="AH24" s="19"/>
      <c r="AI24" s="19"/>
      <c r="AJ24" s="34"/>
      <c r="AK24" s="34"/>
      <c r="AL24" s="34"/>
      <c r="AM24" s="34"/>
      <c r="AN24" s="34"/>
      <c r="AO24" s="34"/>
    </row>
    <row r="25" spans="1:41" ht="15.75">
      <c r="A25" s="48" t="s">
        <v>15</v>
      </c>
      <c r="B25" s="48"/>
      <c r="C25" s="54">
        <v>90056</v>
      </c>
      <c r="D25" s="8">
        <v>0</v>
      </c>
      <c r="E25" s="8">
        <v>1</v>
      </c>
      <c r="F25" s="8">
        <v>1</v>
      </c>
      <c r="G25" s="8">
        <v>1</v>
      </c>
      <c r="H25" s="8">
        <v>1</v>
      </c>
      <c r="I25" s="8">
        <v>1</v>
      </c>
      <c r="J25" s="8">
        <v>1</v>
      </c>
      <c r="K25" s="8">
        <v>0</v>
      </c>
      <c r="L25" s="8">
        <v>1</v>
      </c>
      <c r="M25" s="8">
        <v>1</v>
      </c>
      <c r="N25" s="8">
        <v>1</v>
      </c>
      <c r="O25" s="8">
        <v>1</v>
      </c>
      <c r="P25" s="8">
        <v>1</v>
      </c>
      <c r="Q25" s="8">
        <v>0</v>
      </c>
      <c r="R25" s="8">
        <v>1</v>
      </c>
      <c r="S25" s="8">
        <v>0</v>
      </c>
      <c r="T25" s="8">
        <v>1</v>
      </c>
      <c r="U25" s="8">
        <v>1</v>
      </c>
      <c r="V25" s="8">
        <v>1</v>
      </c>
      <c r="W25" s="8">
        <v>1</v>
      </c>
      <c r="X25" s="8">
        <v>1</v>
      </c>
      <c r="Y25" s="32">
        <f t="shared" si="6"/>
        <v>17</v>
      </c>
      <c r="Z25" s="33">
        <f t="shared" si="3"/>
        <v>0.80952380952380953</v>
      </c>
      <c r="AA25" s="35">
        <v>3</v>
      </c>
      <c r="AB25" s="55">
        <v>3</v>
      </c>
      <c r="AC25" s="50" t="str">
        <f t="shared" si="5"/>
        <v>подтвердил</v>
      </c>
      <c r="AD25" s="44">
        <f t="shared" si="4"/>
        <v>0</v>
      </c>
      <c r="AE25" s="43"/>
      <c r="AF25" s="19" t="str">
        <f t="shared" si="0"/>
        <v xml:space="preserve">Фамилия </v>
      </c>
      <c r="AG25" s="20">
        <f t="shared" si="1"/>
        <v>0</v>
      </c>
      <c r="AH25" s="19"/>
      <c r="AI25" s="19"/>
      <c r="AJ25" s="34"/>
      <c r="AK25" s="34"/>
      <c r="AL25" s="34"/>
      <c r="AM25" s="34"/>
      <c r="AN25" s="34"/>
      <c r="AO25" s="34"/>
    </row>
    <row r="26" spans="1:41" ht="15.75">
      <c r="A26" s="48" t="s">
        <v>15</v>
      </c>
      <c r="B26" s="48"/>
      <c r="C26" s="54">
        <v>90057</v>
      </c>
      <c r="D26" s="8" t="s">
        <v>33</v>
      </c>
      <c r="E26" s="8" t="s">
        <v>33</v>
      </c>
      <c r="F26" s="8" t="s">
        <v>33</v>
      </c>
      <c r="G26" s="8" t="s">
        <v>33</v>
      </c>
      <c r="H26" s="8" t="s">
        <v>33</v>
      </c>
      <c r="I26" s="8" t="s">
        <v>33</v>
      </c>
      <c r="J26" s="8" t="s">
        <v>33</v>
      </c>
      <c r="K26" s="8" t="s">
        <v>33</v>
      </c>
      <c r="L26" s="8" t="s">
        <v>33</v>
      </c>
      <c r="M26" s="8" t="s">
        <v>33</v>
      </c>
      <c r="N26" s="8" t="s">
        <v>33</v>
      </c>
      <c r="O26" s="8" t="s">
        <v>33</v>
      </c>
      <c r="P26" s="8" t="s">
        <v>33</v>
      </c>
      <c r="Q26" s="8" t="s">
        <v>33</v>
      </c>
      <c r="R26" s="8" t="s">
        <v>33</v>
      </c>
      <c r="S26" s="8" t="s">
        <v>33</v>
      </c>
      <c r="T26" s="8" t="s">
        <v>33</v>
      </c>
      <c r="U26" s="8" t="s">
        <v>33</v>
      </c>
      <c r="V26" s="8" t="s">
        <v>33</v>
      </c>
      <c r="W26" s="8" t="s">
        <v>33</v>
      </c>
      <c r="X26" s="8" t="s">
        <v>33</v>
      </c>
      <c r="Y26" s="32">
        <f t="shared" si="6"/>
        <v>0</v>
      </c>
      <c r="Z26" s="33">
        <f t="shared" si="3"/>
        <v>0</v>
      </c>
      <c r="AA26" s="35" t="s">
        <v>33</v>
      </c>
      <c r="AB26" s="55"/>
      <c r="AC26" s="50" t="str">
        <f t="shared" si="5"/>
        <v>повысил</v>
      </c>
      <c r="AD26" s="44" t="e">
        <f t="shared" si="4"/>
        <v>#VALUE!</v>
      </c>
      <c r="AE26" s="43"/>
      <c r="AF26" s="19" t="str">
        <f t="shared" si="0"/>
        <v xml:space="preserve">Фамилия </v>
      </c>
      <c r="AG26" s="20">
        <f t="shared" si="1"/>
        <v>0.80952380952380953</v>
      </c>
      <c r="AH26" s="19"/>
      <c r="AI26" s="19"/>
      <c r="AJ26" s="34"/>
      <c r="AK26" s="34"/>
      <c r="AL26" s="34"/>
      <c r="AM26" s="34"/>
      <c r="AN26" s="34"/>
      <c r="AO26" s="34"/>
    </row>
    <row r="27" spans="1:41" ht="15.75">
      <c r="A27" s="48" t="s">
        <v>15</v>
      </c>
      <c r="B27" s="48"/>
      <c r="C27" s="54">
        <v>90058</v>
      </c>
      <c r="D27" s="8">
        <v>1</v>
      </c>
      <c r="E27" s="8">
        <v>0</v>
      </c>
      <c r="F27" s="8">
        <v>1</v>
      </c>
      <c r="G27" s="8">
        <v>1</v>
      </c>
      <c r="H27" s="8">
        <v>1</v>
      </c>
      <c r="I27" s="8">
        <v>0</v>
      </c>
      <c r="J27" s="8">
        <v>1</v>
      </c>
      <c r="K27" s="8">
        <v>1</v>
      </c>
      <c r="L27" s="8">
        <v>1</v>
      </c>
      <c r="M27" s="8">
        <v>1</v>
      </c>
      <c r="N27" s="8">
        <v>1</v>
      </c>
      <c r="O27" s="8">
        <v>0</v>
      </c>
      <c r="P27" s="8">
        <v>1</v>
      </c>
      <c r="Q27" s="8">
        <v>1</v>
      </c>
      <c r="R27" s="8">
        <v>1</v>
      </c>
      <c r="S27" s="8">
        <v>1</v>
      </c>
      <c r="T27" s="8">
        <v>0</v>
      </c>
      <c r="U27" s="8">
        <v>1</v>
      </c>
      <c r="V27" s="8">
        <v>1</v>
      </c>
      <c r="W27" s="8">
        <v>1</v>
      </c>
      <c r="X27" s="8">
        <v>1</v>
      </c>
      <c r="Y27" s="32">
        <f t="shared" si="6"/>
        <v>17</v>
      </c>
      <c r="Z27" s="33">
        <f t="shared" si="3"/>
        <v>0.80952380952380953</v>
      </c>
      <c r="AA27" s="35">
        <v>3</v>
      </c>
      <c r="AB27" s="55">
        <v>4</v>
      </c>
      <c r="AC27" s="50" t="str">
        <f t="shared" si="5"/>
        <v>понизил</v>
      </c>
      <c r="AD27" s="44">
        <f t="shared" si="4"/>
        <v>-1</v>
      </c>
      <c r="AE27" s="43"/>
      <c r="AF27" s="19" t="str">
        <f t="shared" si="0"/>
        <v xml:space="preserve">Фамилия </v>
      </c>
      <c r="AG27" s="20">
        <f t="shared" si="1"/>
        <v>0.8571428571428571</v>
      </c>
      <c r="AH27" s="19"/>
      <c r="AI27" s="19"/>
      <c r="AJ27" s="34"/>
      <c r="AK27" s="34"/>
      <c r="AL27" s="34"/>
      <c r="AM27" s="34"/>
      <c r="AN27" s="34"/>
      <c r="AO27" s="34"/>
    </row>
    <row r="28" spans="1:41" ht="15.75">
      <c r="A28" s="48" t="s">
        <v>15</v>
      </c>
      <c r="B28" s="48"/>
      <c r="C28" s="54">
        <v>90059</v>
      </c>
      <c r="D28" s="8">
        <v>1</v>
      </c>
      <c r="E28" s="8">
        <v>1</v>
      </c>
      <c r="F28" s="8">
        <v>1</v>
      </c>
      <c r="G28" s="8">
        <v>1</v>
      </c>
      <c r="H28" s="8">
        <v>1</v>
      </c>
      <c r="I28" s="8">
        <v>1</v>
      </c>
      <c r="J28" s="8">
        <v>1</v>
      </c>
      <c r="K28" s="8">
        <v>1</v>
      </c>
      <c r="L28" s="8">
        <v>1</v>
      </c>
      <c r="M28" s="8">
        <v>1</v>
      </c>
      <c r="N28" s="8">
        <v>1</v>
      </c>
      <c r="O28" s="8">
        <v>1</v>
      </c>
      <c r="P28" s="8">
        <v>1</v>
      </c>
      <c r="Q28" s="8">
        <v>1</v>
      </c>
      <c r="R28" s="8">
        <v>1</v>
      </c>
      <c r="S28" s="8">
        <v>1</v>
      </c>
      <c r="T28" s="8">
        <v>0</v>
      </c>
      <c r="U28" s="8">
        <v>1</v>
      </c>
      <c r="V28" s="8">
        <v>0</v>
      </c>
      <c r="W28" s="8">
        <v>0</v>
      </c>
      <c r="X28" s="8">
        <v>1</v>
      </c>
      <c r="Y28" s="32">
        <f t="shared" si="6"/>
        <v>18</v>
      </c>
      <c r="Z28" s="33">
        <f t="shared" si="3"/>
        <v>0.8571428571428571</v>
      </c>
      <c r="AA28" s="35">
        <v>3</v>
      </c>
      <c r="AB28" s="55">
        <v>4</v>
      </c>
      <c r="AC28" s="50" t="str">
        <f t="shared" si="5"/>
        <v>понизил</v>
      </c>
      <c r="AD28" s="44">
        <f t="shared" si="4"/>
        <v>-1</v>
      </c>
      <c r="AE28" s="43"/>
      <c r="AF28" s="19" t="str">
        <f t="shared" si="0"/>
        <v xml:space="preserve">Фамилия </v>
      </c>
      <c r="AG28" s="20">
        <f t="shared" si="1"/>
        <v>0.76190476190476186</v>
      </c>
      <c r="AH28" s="19"/>
      <c r="AI28" s="19"/>
      <c r="AJ28" s="34"/>
      <c r="AK28" s="34"/>
      <c r="AL28" s="34"/>
      <c r="AM28" s="34"/>
      <c r="AN28" s="34"/>
      <c r="AO28" s="34"/>
    </row>
    <row r="29" spans="1:41" ht="15.75">
      <c r="A29" s="48" t="s">
        <v>15</v>
      </c>
      <c r="B29" s="48"/>
      <c r="C29" s="54">
        <v>90060</v>
      </c>
      <c r="D29" s="8">
        <v>1</v>
      </c>
      <c r="E29" s="8">
        <v>1</v>
      </c>
      <c r="F29" s="8">
        <v>1</v>
      </c>
      <c r="G29" s="8">
        <v>1</v>
      </c>
      <c r="H29" s="8">
        <v>1</v>
      </c>
      <c r="I29" s="8">
        <v>1</v>
      </c>
      <c r="J29" s="8">
        <v>0</v>
      </c>
      <c r="K29" s="8">
        <v>0</v>
      </c>
      <c r="L29" s="8">
        <v>1</v>
      </c>
      <c r="M29" s="8">
        <v>1</v>
      </c>
      <c r="N29" s="8">
        <v>1</v>
      </c>
      <c r="O29" s="8">
        <v>0</v>
      </c>
      <c r="P29" s="8">
        <v>1</v>
      </c>
      <c r="Q29" s="8">
        <v>0</v>
      </c>
      <c r="R29" s="8">
        <v>1</v>
      </c>
      <c r="S29" s="8">
        <v>1</v>
      </c>
      <c r="T29" s="8">
        <v>1</v>
      </c>
      <c r="U29" s="8">
        <v>1</v>
      </c>
      <c r="V29" s="8">
        <v>1</v>
      </c>
      <c r="W29" s="8">
        <v>0</v>
      </c>
      <c r="X29" s="8">
        <v>1</v>
      </c>
      <c r="Y29" s="32">
        <f t="shared" si="6"/>
        <v>16</v>
      </c>
      <c r="Z29" s="33">
        <f t="shared" si="3"/>
        <v>0.76190476190476186</v>
      </c>
      <c r="AA29" s="35">
        <v>3</v>
      </c>
      <c r="AB29" s="55">
        <v>4</v>
      </c>
      <c r="AC29" s="50" t="str">
        <f t="shared" si="5"/>
        <v>понизил</v>
      </c>
      <c r="AD29" s="44">
        <f t="shared" si="4"/>
        <v>-1</v>
      </c>
      <c r="AE29" s="43"/>
      <c r="AF29" s="19" t="str">
        <f t="shared" si="0"/>
        <v xml:space="preserve">Фамилия </v>
      </c>
      <c r="AG29" s="20">
        <f t="shared" si="1"/>
        <v>0.80952380952380953</v>
      </c>
      <c r="AH29" s="19"/>
      <c r="AI29" s="19"/>
      <c r="AJ29" s="34"/>
      <c r="AK29" s="34"/>
      <c r="AL29" s="34"/>
      <c r="AM29" s="34"/>
      <c r="AN29" s="34"/>
      <c r="AO29" s="34"/>
    </row>
    <row r="30" spans="1:41" ht="15.75">
      <c r="A30" s="48" t="s">
        <v>15</v>
      </c>
      <c r="B30" s="48"/>
      <c r="C30" s="54">
        <v>90061</v>
      </c>
      <c r="D30" s="8">
        <v>1</v>
      </c>
      <c r="E30" s="8">
        <v>0</v>
      </c>
      <c r="F30" s="8">
        <v>1</v>
      </c>
      <c r="G30" s="8">
        <v>1</v>
      </c>
      <c r="H30" s="8">
        <v>1</v>
      </c>
      <c r="I30" s="8">
        <v>1</v>
      </c>
      <c r="J30" s="8">
        <v>1</v>
      </c>
      <c r="K30" s="8">
        <v>1</v>
      </c>
      <c r="L30" s="8">
        <v>1</v>
      </c>
      <c r="M30" s="8">
        <v>1</v>
      </c>
      <c r="N30" s="8">
        <v>1</v>
      </c>
      <c r="O30" s="8">
        <v>1</v>
      </c>
      <c r="P30" s="8">
        <v>1</v>
      </c>
      <c r="Q30" s="8">
        <v>1</v>
      </c>
      <c r="R30" s="8">
        <v>0</v>
      </c>
      <c r="S30" s="8">
        <v>1</v>
      </c>
      <c r="T30" s="8">
        <v>0</v>
      </c>
      <c r="U30" s="8">
        <v>1</v>
      </c>
      <c r="V30" s="8">
        <v>0</v>
      </c>
      <c r="W30" s="8">
        <v>1</v>
      </c>
      <c r="X30" s="8">
        <v>1</v>
      </c>
      <c r="Y30" s="32">
        <f t="shared" si="6"/>
        <v>17</v>
      </c>
      <c r="Z30" s="33">
        <f t="shared" si="3"/>
        <v>0.80952380952380953</v>
      </c>
      <c r="AA30" s="35">
        <v>3</v>
      </c>
      <c r="AB30" s="55">
        <v>5</v>
      </c>
      <c r="AC30" s="50" t="str">
        <f t="shared" si="5"/>
        <v>понизил</v>
      </c>
      <c r="AD30" s="44">
        <f t="shared" si="4"/>
        <v>-2</v>
      </c>
      <c r="AE30" s="43"/>
      <c r="AF30" s="19" t="str">
        <f t="shared" si="0"/>
        <v xml:space="preserve">Фамилия </v>
      </c>
      <c r="AG30" s="20">
        <f t="shared" si="1"/>
        <v>0.33333333333333331</v>
      </c>
      <c r="AH30" s="19"/>
      <c r="AI30" s="19"/>
      <c r="AJ30" s="34"/>
      <c r="AK30" s="34"/>
      <c r="AL30" s="34"/>
      <c r="AM30" s="34"/>
      <c r="AN30" s="34"/>
      <c r="AO30" s="34"/>
    </row>
    <row r="31" spans="1:41" ht="15.75">
      <c r="A31" s="48" t="s">
        <v>15</v>
      </c>
      <c r="B31" s="48"/>
      <c r="C31" s="54">
        <v>90062</v>
      </c>
      <c r="D31" s="8">
        <v>0</v>
      </c>
      <c r="E31" s="8">
        <v>0</v>
      </c>
      <c r="F31" s="8">
        <v>1</v>
      </c>
      <c r="G31" s="8">
        <v>1</v>
      </c>
      <c r="H31" s="8">
        <v>0</v>
      </c>
      <c r="I31" s="8">
        <v>1</v>
      </c>
      <c r="J31" s="8">
        <v>0</v>
      </c>
      <c r="K31" s="8">
        <v>1</v>
      </c>
      <c r="L31" s="8">
        <v>0</v>
      </c>
      <c r="M31" s="8">
        <v>0</v>
      </c>
      <c r="N31" s="8">
        <v>1</v>
      </c>
      <c r="O31" s="8">
        <v>0</v>
      </c>
      <c r="P31" s="8">
        <v>1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1</v>
      </c>
      <c r="Y31" s="32">
        <f t="shared" si="6"/>
        <v>7</v>
      </c>
      <c r="Z31" s="33">
        <f t="shared" si="3"/>
        <v>0.33333333333333331</v>
      </c>
      <c r="AA31" s="35">
        <v>2</v>
      </c>
      <c r="AB31" s="55">
        <v>3</v>
      </c>
      <c r="AC31" s="50" t="str">
        <f t="shared" si="5"/>
        <v>понизил</v>
      </c>
      <c r="AD31" s="44">
        <f t="shared" si="4"/>
        <v>-1</v>
      </c>
      <c r="AE31" s="43"/>
      <c r="AF31" s="19" t="str">
        <f t="shared" si="0"/>
        <v xml:space="preserve">Фамилия </v>
      </c>
      <c r="AG31" s="20">
        <f t="shared" si="1"/>
        <v>0.7142857142857143</v>
      </c>
      <c r="AH31" s="19"/>
      <c r="AI31" s="19"/>
      <c r="AJ31" s="34"/>
      <c r="AK31" s="34"/>
      <c r="AL31" s="34"/>
      <c r="AM31" s="34"/>
      <c r="AN31" s="34"/>
      <c r="AO31" s="34"/>
    </row>
    <row r="32" spans="1:41" ht="15.75">
      <c r="A32" s="48" t="s">
        <v>15</v>
      </c>
      <c r="B32" s="48"/>
      <c r="C32" s="54">
        <v>90063</v>
      </c>
      <c r="D32" s="8">
        <v>1</v>
      </c>
      <c r="E32" s="8">
        <v>0</v>
      </c>
      <c r="F32" s="8">
        <v>1</v>
      </c>
      <c r="G32" s="8">
        <v>1</v>
      </c>
      <c r="H32" s="8">
        <v>1</v>
      </c>
      <c r="I32" s="8">
        <v>1</v>
      </c>
      <c r="J32" s="8">
        <v>1</v>
      </c>
      <c r="K32" s="8">
        <v>1</v>
      </c>
      <c r="L32" s="8">
        <v>1</v>
      </c>
      <c r="M32" s="8">
        <v>1</v>
      </c>
      <c r="N32" s="8">
        <v>0</v>
      </c>
      <c r="O32" s="8">
        <v>1</v>
      </c>
      <c r="P32" s="8">
        <v>0</v>
      </c>
      <c r="Q32" s="8">
        <v>1</v>
      </c>
      <c r="R32" s="8">
        <v>0</v>
      </c>
      <c r="S32" s="8">
        <v>1</v>
      </c>
      <c r="T32" s="8">
        <v>0</v>
      </c>
      <c r="U32" s="8">
        <v>1</v>
      </c>
      <c r="V32" s="8">
        <v>1</v>
      </c>
      <c r="W32" s="8">
        <v>1</v>
      </c>
      <c r="X32" s="8">
        <v>0</v>
      </c>
      <c r="Y32" s="32">
        <f t="shared" si="6"/>
        <v>15</v>
      </c>
      <c r="Z32" s="33">
        <f t="shared" si="3"/>
        <v>0.7142857142857143</v>
      </c>
      <c r="AA32" s="35">
        <v>3</v>
      </c>
      <c r="AB32" s="55">
        <v>3</v>
      </c>
      <c r="AC32" s="50" t="str">
        <f t="shared" si="5"/>
        <v>подтвердил</v>
      </c>
      <c r="AD32" s="44">
        <f t="shared" si="4"/>
        <v>0</v>
      </c>
      <c r="AE32" s="43"/>
      <c r="AF32" s="19" t="str">
        <f t="shared" si="0"/>
        <v xml:space="preserve">Фамилия </v>
      </c>
      <c r="AG32" s="20">
        <f t="shared" si="1"/>
        <v>0.80952380952380953</v>
      </c>
      <c r="AH32" s="19"/>
      <c r="AI32" s="19"/>
      <c r="AJ32" s="34"/>
      <c r="AK32" s="34"/>
      <c r="AL32" s="34"/>
      <c r="AM32" s="34"/>
      <c r="AN32" s="34"/>
      <c r="AO32" s="34"/>
    </row>
    <row r="33" spans="1:41" ht="15.75">
      <c r="A33" s="48" t="s">
        <v>15</v>
      </c>
      <c r="B33" s="48"/>
      <c r="C33" s="54">
        <v>90064</v>
      </c>
      <c r="D33" s="8">
        <v>1</v>
      </c>
      <c r="E33" s="8">
        <v>1</v>
      </c>
      <c r="F33" s="8">
        <v>1</v>
      </c>
      <c r="G33" s="8">
        <v>1</v>
      </c>
      <c r="H33" s="8">
        <v>0</v>
      </c>
      <c r="I33" s="8">
        <v>1</v>
      </c>
      <c r="J33" s="8">
        <v>1</v>
      </c>
      <c r="K33" s="8">
        <v>1</v>
      </c>
      <c r="L33" s="8">
        <v>1</v>
      </c>
      <c r="M33" s="8">
        <v>1</v>
      </c>
      <c r="N33" s="8">
        <v>1</v>
      </c>
      <c r="O33" s="8">
        <v>0</v>
      </c>
      <c r="P33" s="8">
        <v>1</v>
      </c>
      <c r="Q33" s="8">
        <v>1</v>
      </c>
      <c r="R33" s="8">
        <v>1</v>
      </c>
      <c r="S33" s="8">
        <v>1</v>
      </c>
      <c r="T33" s="8">
        <v>0</v>
      </c>
      <c r="U33" s="8">
        <v>1</v>
      </c>
      <c r="V33" s="8">
        <v>0</v>
      </c>
      <c r="W33" s="8">
        <v>1</v>
      </c>
      <c r="X33" s="8">
        <v>1</v>
      </c>
      <c r="Y33" s="32">
        <f t="shared" si="6"/>
        <v>17</v>
      </c>
      <c r="Z33" s="33">
        <f t="shared" si="3"/>
        <v>0.80952380952380953</v>
      </c>
      <c r="AA33" s="35">
        <v>3</v>
      </c>
      <c r="AB33" s="55">
        <v>3</v>
      </c>
      <c r="AC33" s="50" t="str">
        <f t="shared" si="5"/>
        <v>подтвердил</v>
      </c>
      <c r="AD33" s="44">
        <f t="shared" si="4"/>
        <v>0</v>
      </c>
      <c r="AE33" s="43"/>
      <c r="AF33" s="19" t="str">
        <f t="shared" si="0"/>
        <v xml:space="preserve">Фамилия </v>
      </c>
      <c r="AG33" s="20">
        <f t="shared" si="1"/>
        <v>0.8571428571428571</v>
      </c>
      <c r="AH33" s="19"/>
      <c r="AI33" s="19"/>
      <c r="AJ33" s="34"/>
      <c r="AK33" s="34"/>
      <c r="AL33" s="34"/>
      <c r="AM33" s="34"/>
      <c r="AN33" s="34"/>
      <c r="AO33" s="34"/>
    </row>
    <row r="34" spans="1:41" ht="15.75">
      <c r="A34" s="48" t="s">
        <v>15</v>
      </c>
      <c r="B34" s="48"/>
      <c r="C34" s="54">
        <v>90065</v>
      </c>
      <c r="D34" s="8">
        <v>1</v>
      </c>
      <c r="E34" s="8">
        <v>1</v>
      </c>
      <c r="F34" s="8">
        <v>1</v>
      </c>
      <c r="G34" s="8">
        <v>1</v>
      </c>
      <c r="H34" s="8">
        <v>1</v>
      </c>
      <c r="I34" s="8">
        <v>0</v>
      </c>
      <c r="J34" s="8">
        <v>1</v>
      </c>
      <c r="K34" s="8">
        <v>1</v>
      </c>
      <c r="L34" s="8">
        <v>1</v>
      </c>
      <c r="M34" s="8">
        <v>1</v>
      </c>
      <c r="N34" s="8">
        <v>1</v>
      </c>
      <c r="O34" s="8">
        <v>1</v>
      </c>
      <c r="P34" s="8">
        <v>1</v>
      </c>
      <c r="Q34" s="8">
        <v>0</v>
      </c>
      <c r="R34" s="8">
        <v>1</v>
      </c>
      <c r="S34" s="8">
        <v>1</v>
      </c>
      <c r="T34" s="8">
        <v>0</v>
      </c>
      <c r="U34" s="8">
        <v>1</v>
      </c>
      <c r="V34" s="8">
        <v>1</v>
      </c>
      <c r="W34" s="8">
        <v>1</v>
      </c>
      <c r="X34" s="8">
        <v>1</v>
      </c>
      <c r="Y34" s="32">
        <f t="shared" si="6"/>
        <v>18</v>
      </c>
      <c r="Z34" s="33">
        <f t="shared" si="3"/>
        <v>0.8571428571428571</v>
      </c>
      <c r="AA34" s="35">
        <v>3</v>
      </c>
      <c r="AB34" s="55">
        <v>3</v>
      </c>
      <c r="AC34" s="50" t="str">
        <f t="shared" si="5"/>
        <v>подтвердил</v>
      </c>
      <c r="AD34" s="44">
        <f t="shared" si="4"/>
        <v>0</v>
      </c>
      <c r="AE34" s="43"/>
      <c r="AF34" s="19" t="str">
        <f t="shared" si="0"/>
        <v xml:space="preserve">Фамилия </v>
      </c>
      <c r="AG34" s="20">
        <f t="shared" si="1"/>
        <v>1</v>
      </c>
      <c r="AH34" s="19"/>
      <c r="AI34" s="19"/>
      <c r="AJ34" s="34"/>
      <c r="AK34" s="34"/>
      <c r="AL34" s="34"/>
      <c r="AM34" s="34"/>
      <c r="AN34" s="34"/>
      <c r="AO34" s="34"/>
    </row>
    <row r="35" spans="1:41" ht="15.75">
      <c r="A35" s="48" t="s">
        <v>15</v>
      </c>
      <c r="B35" s="48"/>
      <c r="C35" s="54">
        <v>90066</v>
      </c>
      <c r="D35" s="8">
        <v>1</v>
      </c>
      <c r="E35" s="8">
        <v>1</v>
      </c>
      <c r="F35" s="8">
        <v>1</v>
      </c>
      <c r="G35" s="8">
        <v>1</v>
      </c>
      <c r="H35" s="8">
        <v>1</v>
      </c>
      <c r="I35" s="8">
        <v>1</v>
      </c>
      <c r="J35" s="8">
        <v>1</v>
      </c>
      <c r="K35" s="8">
        <v>1</v>
      </c>
      <c r="L35" s="8">
        <v>1</v>
      </c>
      <c r="M35" s="8">
        <v>1</v>
      </c>
      <c r="N35" s="8">
        <v>1</v>
      </c>
      <c r="O35" s="8">
        <v>1</v>
      </c>
      <c r="P35" s="8">
        <v>1</v>
      </c>
      <c r="Q35" s="8">
        <v>1</v>
      </c>
      <c r="R35" s="8">
        <v>1</v>
      </c>
      <c r="S35" s="8">
        <v>1</v>
      </c>
      <c r="T35" s="8">
        <v>1</v>
      </c>
      <c r="U35" s="8">
        <v>1</v>
      </c>
      <c r="V35" s="8">
        <v>1</v>
      </c>
      <c r="W35" s="8">
        <v>1</v>
      </c>
      <c r="X35" s="8">
        <v>1</v>
      </c>
      <c r="Y35" s="32">
        <f t="shared" si="6"/>
        <v>21</v>
      </c>
      <c r="Z35" s="33">
        <f t="shared" si="3"/>
        <v>1</v>
      </c>
      <c r="AA35" s="35">
        <v>4</v>
      </c>
      <c r="AB35" s="55">
        <v>4</v>
      </c>
      <c r="AC35" s="50" t="str">
        <f t="shared" si="5"/>
        <v>подтвердил</v>
      </c>
      <c r="AD35" s="44">
        <f t="shared" si="4"/>
        <v>0</v>
      </c>
      <c r="AE35" s="43"/>
      <c r="AF35" s="19" t="str">
        <f t="shared" si="0"/>
        <v xml:space="preserve">Фамилия </v>
      </c>
      <c r="AG35" s="20">
        <f t="shared" si="1"/>
        <v>0.7142857142857143</v>
      </c>
      <c r="AH35" s="19"/>
      <c r="AI35" s="19"/>
      <c r="AJ35" s="34"/>
      <c r="AK35" s="34"/>
      <c r="AL35" s="34"/>
      <c r="AM35" s="34"/>
      <c r="AN35" s="34"/>
      <c r="AO35" s="34"/>
    </row>
    <row r="36" spans="1:41" ht="15.75">
      <c r="A36" s="48" t="s">
        <v>15</v>
      </c>
      <c r="B36" s="48"/>
      <c r="C36" s="54">
        <v>90067</v>
      </c>
      <c r="D36" s="8">
        <v>1</v>
      </c>
      <c r="E36" s="8">
        <v>1</v>
      </c>
      <c r="F36" s="8">
        <v>1</v>
      </c>
      <c r="G36" s="8">
        <v>1</v>
      </c>
      <c r="H36" s="8">
        <v>1</v>
      </c>
      <c r="I36" s="8">
        <v>0</v>
      </c>
      <c r="J36" s="8">
        <v>1</v>
      </c>
      <c r="K36" s="8">
        <v>1</v>
      </c>
      <c r="L36" s="8">
        <v>1</v>
      </c>
      <c r="M36" s="8">
        <v>1</v>
      </c>
      <c r="N36" s="8">
        <v>1</v>
      </c>
      <c r="O36" s="8">
        <v>1</v>
      </c>
      <c r="P36" s="8">
        <v>0</v>
      </c>
      <c r="Q36" s="8">
        <v>1</v>
      </c>
      <c r="R36" s="8">
        <v>0</v>
      </c>
      <c r="S36" s="8">
        <v>0</v>
      </c>
      <c r="T36" s="8">
        <v>0</v>
      </c>
      <c r="U36" s="8">
        <v>1</v>
      </c>
      <c r="V36" s="8">
        <v>0</v>
      </c>
      <c r="W36" s="8">
        <v>1</v>
      </c>
      <c r="X36" s="8">
        <v>1</v>
      </c>
      <c r="Y36" s="32">
        <f t="shared" si="6"/>
        <v>15</v>
      </c>
      <c r="Z36" s="33">
        <f t="shared" si="3"/>
        <v>0.7142857142857143</v>
      </c>
      <c r="AA36" s="35">
        <v>3</v>
      </c>
      <c r="AB36" s="55">
        <v>3</v>
      </c>
      <c r="AC36" s="50" t="str">
        <f t="shared" si="5"/>
        <v>подтвердил</v>
      </c>
      <c r="AD36" s="44">
        <f t="shared" si="4"/>
        <v>0</v>
      </c>
      <c r="AE36" s="43"/>
      <c r="AF36" s="19" t="str">
        <f t="shared" si="0"/>
        <v xml:space="preserve">Фамилия </v>
      </c>
      <c r="AG36" s="20">
        <f t="shared" si="1"/>
        <v>0</v>
      </c>
      <c r="AH36" s="19"/>
      <c r="AI36" s="19"/>
      <c r="AJ36" s="34"/>
      <c r="AK36" s="34"/>
      <c r="AL36" s="34"/>
      <c r="AM36" s="34"/>
      <c r="AN36" s="34"/>
      <c r="AO36" s="34"/>
    </row>
    <row r="37" spans="1:41" ht="15.75">
      <c r="A37" s="48" t="s">
        <v>15</v>
      </c>
      <c r="B37" s="48"/>
      <c r="C37" s="54">
        <v>90068</v>
      </c>
      <c r="D37" s="8" t="s">
        <v>33</v>
      </c>
      <c r="E37" s="8" t="s">
        <v>33</v>
      </c>
      <c r="F37" s="8" t="s">
        <v>33</v>
      </c>
      <c r="G37" s="8" t="s">
        <v>33</v>
      </c>
      <c r="H37" s="8" t="s">
        <v>33</v>
      </c>
      <c r="I37" s="8" t="s">
        <v>33</v>
      </c>
      <c r="J37" s="8" t="s">
        <v>33</v>
      </c>
      <c r="K37" s="8" t="s">
        <v>33</v>
      </c>
      <c r="L37" s="8" t="s">
        <v>33</v>
      </c>
      <c r="M37" s="8" t="s">
        <v>33</v>
      </c>
      <c r="N37" s="8" t="s">
        <v>33</v>
      </c>
      <c r="O37" s="8" t="s">
        <v>33</v>
      </c>
      <c r="P37" s="8" t="s">
        <v>33</v>
      </c>
      <c r="Q37" s="8" t="s">
        <v>33</v>
      </c>
      <c r="R37" s="8" t="s">
        <v>33</v>
      </c>
      <c r="S37" s="8" t="s">
        <v>33</v>
      </c>
      <c r="T37" s="8" t="s">
        <v>33</v>
      </c>
      <c r="U37" s="8" t="s">
        <v>33</v>
      </c>
      <c r="V37" s="8" t="s">
        <v>33</v>
      </c>
      <c r="W37" s="8" t="s">
        <v>33</v>
      </c>
      <c r="X37" s="8" t="s">
        <v>33</v>
      </c>
      <c r="Y37" s="32">
        <f t="shared" si="6"/>
        <v>0</v>
      </c>
      <c r="Z37" s="33">
        <f t="shared" si="3"/>
        <v>0</v>
      </c>
      <c r="AA37" s="35" t="s">
        <v>33</v>
      </c>
      <c r="AB37" s="55"/>
      <c r="AC37" s="50" t="str">
        <f t="shared" si="5"/>
        <v>повысил</v>
      </c>
      <c r="AD37" s="44" t="e">
        <f t="shared" si="4"/>
        <v>#VALUE!</v>
      </c>
      <c r="AE37" s="43"/>
      <c r="AF37" s="19" t="str">
        <f t="shared" si="0"/>
        <v xml:space="preserve">Фамилия </v>
      </c>
      <c r="AG37" s="20">
        <f t="shared" si="1"/>
        <v>0.95238095238095233</v>
      </c>
      <c r="AH37" s="19"/>
      <c r="AI37" s="19"/>
      <c r="AJ37" s="34"/>
      <c r="AK37" s="34"/>
      <c r="AL37" s="34"/>
      <c r="AM37" s="34"/>
      <c r="AN37" s="34"/>
      <c r="AO37" s="34"/>
    </row>
    <row r="38" spans="1:41" ht="15.75">
      <c r="A38" s="48" t="s">
        <v>15</v>
      </c>
      <c r="B38" s="48"/>
      <c r="C38" s="54">
        <v>90069</v>
      </c>
      <c r="D38" s="8">
        <v>1</v>
      </c>
      <c r="E38" s="8">
        <v>1</v>
      </c>
      <c r="F38" s="8">
        <v>1</v>
      </c>
      <c r="G38" s="8">
        <v>1</v>
      </c>
      <c r="H38" s="8">
        <v>1</v>
      </c>
      <c r="I38" s="8">
        <v>1</v>
      </c>
      <c r="J38" s="8">
        <v>1</v>
      </c>
      <c r="K38" s="8">
        <v>1</v>
      </c>
      <c r="L38" s="8">
        <v>1</v>
      </c>
      <c r="M38" s="8">
        <v>1</v>
      </c>
      <c r="N38" s="8">
        <v>1</v>
      </c>
      <c r="O38" s="8">
        <v>0</v>
      </c>
      <c r="P38" s="8">
        <v>1</v>
      </c>
      <c r="Q38" s="8">
        <v>1</v>
      </c>
      <c r="R38" s="8">
        <v>1</v>
      </c>
      <c r="S38" s="8">
        <v>1</v>
      </c>
      <c r="T38" s="8">
        <v>1</v>
      </c>
      <c r="U38" s="8">
        <v>1</v>
      </c>
      <c r="V38" s="8">
        <v>1</v>
      </c>
      <c r="W38" s="8">
        <v>1</v>
      </c>
      <c r="X38" s="8">
        <v>1</v>
      </c>
      <c r="Y38" s="32">
        <f t="shared" si="6"/>
        <v>20</v>
      </c>
      <c r="Z38" s="33">
        <f t="shared" si="3"/>
        <v>0.95238095238095233</v>
      </c>
      <c r="AA38" s="35">
        <v>4</v>
      </c>
      <c r="AB38" s="55">
        <v>5</v>
      </c>
      <c r="AC38" s="50" t="str">
        <f t="shared" si="5"/>
        <v>понизил</v>
      </c>
      <c r="AD38" s="44">
        <f t="shared" si="4"/>
        <v>-1</v>
      </c>
      <c r="AE38" s="43"/>
      <c r="AF38" s="19" t="str">
        <f t="shared" si="0"/>
        <v xml:space="preserve">Фамилия </v>
      </c>
      <c r="AG38" s="20">
        <f t="shared" si="1"/>
        <v>0.47619047619047616</v>
      </c>
      <c r="AH38" s="19"/>
      <c r="AI38" s="19"/>
      <c r="AJ38" s="34"/>
      <c r="AK38" s="34"/>
      <c r="AL38" s="34"/>
      <c r="AM38" s="34"/>
      <c r="AN38" s="34"/>
      <c r="AO38" s="34"/>
    </row>
    <row r="39" spans="1:41" ht="15.75">
      <c r="A39" s="48" t="s">
        <v>15</v>
      </c>
      <c r="B39" s="48"/>
      <c r="C39" s="54">
        <v>90070</v>
      </c>
      <c r="D39" s="8">
        <v>0</v>
      </c>
      <c r="E39" s="8">
        <v>0</v>
      </c>
      <c r="F39" s="8">
        <v>1</v>
      </c>
      <c r="G39" s="8">
        <v>1</v>
      </c>
      <c r="H39" s="8">
        <v>1</v>
      </c>
      <c r="I39" s="8">
        <v>1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1</v>
      </c>
      <c r="Q39" s="8">
        <v>1</v>
      </c>
      <c r="R39" s="8">
        <v>1</v>
      </c>
      <c r="S39" s="8">
        <v>0</v>
      </c>
      <c r="T39" s="8">
        <v>1</v>
      </c>
      <c r="U39" s="8">
        <v>1</v>
      </c>
      <c r="V39" s="8">
        <v>1</v>
      </c>
      <c r="W39" s="8">
        <v>0</v>
      </c>
      <c r="X39" s="8">
        <v>0</v>
      </c>
      <c r="Y39" s="32">
        <f t="shared" si="6"/>
        <v>10</v>
      </c>
      <c r="Z39" s="33">
        <f t="shared" si="3"/>
        <v>0.47619047619047616</v>
      </c>
      <c r="AA39" s="35">
        <v>2</v>
      </c>
      <c r="AB39" s="55">
        <v>4</v>
      </c>
      <c r="AC39" s="50" t="str">
        <f t="shared" si="5"/>
        <v>понизил</v>
      </c>
      <c r="AD39" s="44">
        <f t="shared" si="4"/>
        <v>-2</v>
      </c>
      <c r="AE39" s="43"/>
      <c r="AF39" s="19" t="str">
        <f t="shared" si="0"/>
        <v xml:space="preserve">Фамилия </v>
      </c>
      <c r="AG39" s="20">
        <f t="shared" si="1"/>
        <v>0.7142857142857143</v>
      </c>
      <c r="AH39" s="19"/>
      <c r="AI39" s="19"/>
      <c r="AJ39" s="34"/>
      <c r="AK39" s="34"/>
      <c r="AL39" s="34"/>
      <c r="AM39" s="34"/>
      <c r="AN39" s="34"/>
      <c r="AO39" s="34"/>
    </row>
    <row r="40" spans="1:41" ht="15.75">
      <c r="A40" s="48" t="s">
        <v>15</v>
      </c>
      <c r="B40" s="48"/>
      <c r="C40" s="54">
        <v>90071</v>
      </c>
      <c r="D40" s="8">
        <v>1</v>
      </c>
      <c r="E40" s="8">
        <v>1</v>
      </c>
      <c r="F40" s="8">
        <v>1</v>
      </c>
      <c r="G40" s="8">
        <v>1</v>
      </c>
      <c r="H40" s="8">
        <v>1</v>
      </c>
      <c r="I40" s="8">
        <v>0</v>
      </c>
      <c r="J40" s="8">
        <v>0</v>
      </c>
      <c r="K40" s="8">
        <v>1</v>
      </c>
      <c r="L40" s="8">
        <v>1</v>
      </c>
      <c r="M40" s="8">
        <v>1</v>
      </c>
      <c r="N40" s="8">
        <v>1</v>
      </c>
      <c r="O40" s="8">
        <v>0</v>
      </c>
      <c r="P40" s="8">
        <v>0</v>
      </c>
      <c r="Q40" s="8">
        <v>1</v>
      </c>
      <c r="R40" s="8">
        <v>1</v>
      </c>
      <c r="S40" s="8">
        <v>1</v>
      </c>
      <c r="T40" s="8">
        <v>0</v>
      </c>
      <c r="U40" s="8">
        <v>1</v>
      </c>
      <c r="V40" s="8">
        <v>0</v>
      </c>
      <c r="W40" s="8">
        <v>1</v>
      </c>
      <c r="X40" s="8">
        <v>1</v>
      </c>
      <c r="Y40" s="32">
        <f t="shared" si="6"/>
        <v>15</v>
      </c>
      <c r="Z40" s="33">
        <f t="shared" si="3"/>
        <v>0.7142857142857143</v>
      </c>
      <c r="AA40" s="35">
        <v>3</v>
      </c>
      <c r="AB40" s="55">
        <v>4</v>
      </c>
      <c r="AC40" s="50" t="str">
        <f t="shared" si="5"/>
        <v>понизил</v>
      </c>
      <c r="AD40" s="44">
        <f t="shared" si="4"/>
        <v>-1</v>
      </c>
      <c r="AE40" s="43"/>
      <c r="AF40" s="19" t="str">
        <f t="shared" si="0"/>
        <v xml:space="preserve">Фамилия </v>
      </c>
      <c r="AG40" s="20">
        <f t="shared" si="1"/>
        <v>0.7142857142857143</v>
      </c>
      <c r="AH40" s="19"/>
      <c r="AI40" s="19"/>
      <c r="AJ40" s="34"/>
      <c r="AK40" s="34"/>
      <c r="AL40" s="34"/>
      <c r="AM40" s="34"/>
      <c r="AN40" s="34"/>
      <c r="AO40" s="34"/>
    </row>
    <row r="41" spans="1:41" ht="15.75">
      <c r="A41" s="48" t="s">
        <v>15</v>
      </c>
      <c r="B41" s="48"/>
      <c r="C41" s="54">
        <v>90072</v>
      </c>
      <c r="D41" s="8">
        <v>1</v>
      </c>
      <c r="E41" s="8">
        <v>1</v>
      </c>
      <c r="F41" s="8">
        <v>1</v>
      </c>
      <c r="G41" s="8">
        <v>1</v>
      </c>
      <c r="H41" s="8">
        <v>1</v>
      </c>
      <c r="I41" s="8">
        <v>0</v>
      </c>
      <c r="J41" s="8">
        <v>1</v>
      </c>
      <c r="K41" s="8">
        <v>0</v>
      </c>
      <c r="L41" s="8">
        <v>1</v>
      </c>
      <c r="M41" s="8">
        <v>1</v>
      </c>
      <c r="N41" s="8">
        <v>1</v>
      </c>
      <c r="O41" s="8">
        <v>0</v>
      </c>
      <c r="P41" s="8">
        <v>1</v>
      </c>
      <c r="Q41" s="8">
        <v>0</v>
      </c>
      <c r="R41" s="8">
        <v>0</v>
      </c>
      <c r="S41" s="8">
        <v>0</v>
      </c>
      <c r="T41" s="8">
        <v>1</v>
      </c>
      <c r="U41" s="8">
        <v>1</v>
      </c>
      <c r="V41" s="8">
        <v>1</v>
      </c>
      <c r="W41" s="8">
        <v>1</v>
      </c>
      <c r="X41" s="8">
        <v>1</v>
      </c>
      <c r="Y41" s="32">
        <f t="shared" si="6"/>
        <v>15</v>
      </c>
      <c r="Z41" s="33">
        <f t="shared" si="3"/>
        <v>0.7142857142857143</v>
      </c>
      <c r="AA41" s="35">
        <v>3</v>
      </c>
      <c r="AB41" s="55">
        <v>3</v>
      </c>
      <c r="AC41" s="50" t="str">
        <f t="shared" si="5"/>
        <v>подтвердил</v>
      </c>
      <c r="AD41" s="44">
        <f t="shared" si="4"/>
        <v>0</v>
      </c>
      <c r="AE41" s="43"/>
      <c r="AF41" s="19">
        <f t="shared" si="0"/>
        <v>0</v>
      </c>
      <c r="AG41" s="20">
        <f t="shared" si="1"/>
        <v>0</v>
      </c>
      <c r="AH41" s="19"/>
      <c r="AI41" s="19"/>
      <c r="AJ41" s="34"/>
      <c r="AK41" s="34"/>
      <c r="AL41" s="34"/>
      <c r="AM41" s="34"/>
      <c r="AN41" s="34"/>
      <c r="AO41" s="34"/>
    </row>
    <row r="42" spans="1:41" ht="15.75">
      <c r="A42" s="48"/>
      <c r="B42" s="48"/>
      <c r="C42" s="54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32"/>
      <c r="Z42" s="33"/>
      <c r="AA42" s="35"/>
      <c r="AB42" s="35"/>
      <c r="AC42" s="50"/>
      <c r="AD42" s="44">
        <f t="shared" si="4"/>
        <v>0</v>
      </c>
      <c r="AE42" s="43"/>
      <c r="AF42" s="19">
        <f t="shared" si="0"/>
        <v>0</v>
      </c>
      <c r="AG42" s="20">
        <f t="shared" si="1"/>
        <v>0</v>
      </c>
      <c r="AH42" s="19"/>
      <c r="AI42" s="19"/>
      <c r="AJ42" s="34"/>
      <c r="AK42" s="34"/>
      <c r="AL42" s="34"/>
      <c r="AM42" s="34"/>
      <c r="AN42" s="34"/>
      <c r="AO42" s="34"/>
    </row>
    <row r="43" spans="1:41" ht="15.75">
      <c r="A43" s="48"/>
      <c r="B43" s="48"/>
      <c r="C43" s="54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32"/>
      <c r="Z43" s="33"/>
      <c r="AA43" s="35"/>
      <c r="AB43" s="35"/>
      <c r="AC43" s="50"/>
      <c r="AD43" s="44">
        <f t="shared" si="4"/>
        <v>0</v>
      </c>
      <c r="AE43" s="43"/>
      <c r="AF43" s="19">
        <f t="shared" si="0"/>
        <v>0</v>
      </c>
      <c r="AG43" s="20">
        <f t="shared" si="1"/>
        <v>0</v>
      </c>
      <c r="AH43" s="19"/>
      <c r="AI43" s="19"/>
      <c r="AJ43" s="34"/>
      <c r="AK43" s="34"/>
      <c r="AL43" s="34"/>
      <c r="AM43" s="34"/>
      <c r="AN43" s="34"/>
      <c r="AO43" s="34"/>
    </row>
    <row r="44" spans="1:41" ht="15.75">
      <c r="A44" s="48"/>
      <c r="B44" s="48"/>
      <c r="C44" s="5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32"/>
      <c r="Z44" s="33"/>
      <c r="AA44" s="35"/>
      <c r="AB44" s="35"/>
      <c r="AC44" s="50"/>
      <c r="AD44" s="44">
        <f t="shared" si="4"/>
        <v>0</v>
      </c>
      <c r="AE44" s="43"/>
      <c r="AF44" s="19">
        <f t="shared" si="0"/>
        <v>0</v>
      </c>
      <c r="AG44" s="20">
        <f t="shared" si="1"/>
        <v>0</v>
      </c>
      <c r="AH44" s="19"/>
      <c r="AI44" s="19"/>
      <c r="AJ44" s="34"/>
      <c r="AK44" s="34"/>
      <c r="AL44" s="34"/>
      <c r="AM44" s="34"/>
      <c r="AN44" s="34"/>
      <c r="AO44" s="34"/>
    </row>
    <row r="45" spans="1:41" ht="15.75">
      <c r="A45" s="48"/>
      <c r="B45" s="48"/>
      <c r="C45" s="54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32"/>
      <c r="Z45" s="33"/>
      <c r="AA45" s="35"/>
      <c r="AB45" s="35"/>
      <c r="AC45" s="50"/>
      <c r="AD45" s="44">
        <f t="shared" si="4"/>
        <v>0</v>
      </c>
      <c r="AE45" s="45"/>
      <c r="AF45" s="19">
        <f t="shared" si="0"/>
        <v>0</v>
      </c>
      <c r="AG45" s="20">
        <f t="shared" si="1"/>
        <v>0</v>
      </c>
      <c r="AH45" s="19"/>
      <c r="AI45" s="19"/>
    </row>
    <row r="46" spans="1:41" ht="15.75">
      <c r="A46" s="48"/>
      <c r="B46" s="48"/>
      <c r="C46" s="4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32"/>
      <c r="Z46" s="33"/>
      <c r="AA46" s="35"/>
      <c r="AB46" s="35"/>
      <c r="AC46" s="50"/>
      <c r="AD46" s="44">
        <f t="shared" si="4"/>
        <v>0</v>
      </c>
      <c r="AE46" s="45"/>
      <c r="AF46" s="19">
        <f t="shared" si="0"/>
        <v>0</v>
      </c>
      <c r="AG46" s="20">
        <f t="shared" si="1"/>
        <v>0</v>
      </c>
      <c r="AH46" s="19"/>
      <c r="AI46" s="19"/>
    </row>
    <row r="47" spans="1:41" ht="15.75">
      <c r="A47" s="48"/>
      <c r="B47" s="48"/>
      <c r="C47" s="4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32"/>
      <c r="Z47" s="33"/>
      <c r="AA47" s="35"/>
      <c r="AB47" s="35"/>
      <c r="AC47" s="50"/>
      <c r="AD47" s="44">
        <f t="shared" si="4"/>
        <v>0</v>
      </c>
      <c r="AE47" s="45"/>
      <c r="AF47" s="19">
        <f t="shared" si="0"/>
        <v>0</v>
      </c>
      <c r="AG47" s="20">
        <f t="shared" si="1"/>
        <v>0</v>
      </c>
      <c r="AH47" s="19"/>
      <c r="AI47" s="19"/>
    </row>
    <row r="48" spans="1:41" ht="15.75">
      <c r="A48" s="48"/>
      <c r="B48" s="48"/>
      <c r="C48" s="4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32"/>
      <c r="Z48" s="33"/>
      <c r="AA48" s="35"/>
      <c r="AB48" s="35"/>
      <c r="AC48" s="50"/>
      <c r="AD48" s="44">
        <f t="shared" si="4"/>
        <v>0</v>
      </c>
      <c r="AE48" s="45"/>
      <c r="AF48" s="19"/>
      <c r="AG48" s="20"/>
      <c r="AH48" s="19"/>
      <c r="AI48" s="19"/>
    </row>
    <row r="49" spans="1:33" ht="15.75">
      <c r="A49" s="48"/>
      <c r="B49" s="48"/>
      <c r="C49" s="4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32"/>
      <c r="Z49" s="33"/>
      <c r="AA49" s="35"/>
      <c r="AB49" s="35"/>
      <c r="AC49" s="50"/>
      <c r="AD49" s="44">
        <f t="shared" si="4"/>
        <v>0</v>
      </c>
      <c r="AE49" s="45"/>
      <c r="AG49" s="12"/>
    </row>
    <row r="50" spans="1:33" ht="16.5" thickBot="1">
      <c r="A50" s="57" t="s">
        <v>6</v>
      </c>
      <c r="B50" s="58"/>
      <c r="C50" s="58"/>
      <c r="D50" s="27">
        <f>COUNTIF(D10:D49,"1")</f>
        <v>24</v>
      </c>
      <c r="E50" s="27">
        <f t="shared" ref="E50:X50" si="7">COUNTIF(E10:E49,"1")</f>
        <v>17</v>
      </c>
      <c r="F50" s="27">
        <f t="shared" si="7"/>
        <v>28</v>
      </c>
      <c r="G50" s="27">
        <f t="shared" si="7"/>
        <v>27</v>
      </c>
      <c r="H50" s="27">
        <f t="shared" si="7"/>
        <v>23</v>
      </c>
      <c r="I50" s="27">
        <f t="shared" si="7"/>
        <v>16</v>
      </c>
      <c r="J50" s="27">
        <f t="shared" si="7"/>
        <v>20</v>
      </c>
      <c r="K50" s="27">
        <f t="shared" si="7"/>
        <v>22</v>
      </c>
      <c r="L50" s="27">
        <f t="shared" si="7"/>
        <v>24</v>
      </c>
      <c r="M50" s="27">
        <f t="shared" si="7"/>
        <v>23</v>
      </c>
      <c r="N50" s="27">
        <f t="shared" si="7"/>
        <v>20</v>
      </c>
      <c r="O50" s="27">
        <f t="shared" si="7"/>
        <v>13</v>
      </c>
      <c r="P50" s="27">
        <f t="shared" si="7"/>
        <v>19</v>
      </c>
      <c r="Q50" s="27">
        <f t="shared" si="7"/>
        <v>17</v>
      </c>
      <c r="R50" s="27">
        <f t="shared" si="7"/>
        <v>19</v>
      </c>
      <c r="S50" s="27">
        <f t="shared" si="7"/>
        <v>15</v>
      </c>
      <c r="T50" s="27">
        <f t="shared" si="7"/>
        <v>12</v>
      </c>
      <c r="U50" s="27">
        <f t="shared" si="7"/>
        <v>24</v>
      </c>
      <c r="V50" s="27">
        <f t="shared" si="7"/>
        <v>18</v>
      </c>
      <c r="W50" s="27">
        <v>16</v>
      </c>
      <c r="X50" s="27">
        <f t="shared" si="7"/>
        <v>24</v>
      </c>
      <c r="Y50" s="62"/>
      <c r="Z50" s="63"/>
      <c r="AA50" s="37"/>
      <c r="AB50" s="37"/>
      <c r="AC50" s="36"/>
      <c r="AD50" s="46"/>
      <c r="AE50" s="45"/>
    </row>
    <row r="51" spans="1:33">
      <c r="D51" s="28">
        <f>D50/Анализ!$I$5</f>
        <v>1.1428571428571428</v>
      </c>
      <c r="E51" s="28">
        <f>E50/Анализ!$I$5</f>
        <v>0.80952380952380953</v>
      </c>
      <c r="F51" s="28">
        <f>F50/Анализ!$I$5</f>
        <v>1.3333333333333333</v>
      </c>
      <c r="G51" s="28">
        <f>G50/Анализ!$I$5</f>
        <v>1.2857142857142858</v>
      </c>
      <c r="H51" s="28">
        <f>H50/Анализ!$I$5</f>
        <v>1.0952380952380953</v>
      </c>
      <c r="I51" s="28">
        <f>I50/Анализ!$I$5</f>
        <v>0.76190476190476186</v>
      </c>
      <c r="J51" s="28">
        <f>J50/Анализ!$I$5</f>
        <v>0.95238095238095233</v>
      </c>
      <c r="K51" s="28">
        <f>K50/Анализ!$I$5</f>
        <v>1.0476190476190477</v>
      </c>
      <c r="L51" s="28">
        <f>L50/Анализ!$I$5</f>
        <v>1.1428571428571428</v>
      </c>
      <c r="M51" s="28">
        <f>M50/Анализ!$I$5</f>
        <v>1.0952380952380953</v>
      </c>
      <c r="N51" s="28">
        <f>N50/Анализ!$I$5</f>
        <v>0.95238095238095233</v>
      </c>
      <c r="O51" s="28">
        <f>O50/Анализ!$I$5</f>
        <v>0.61904761904761907</v>
      </c>
      <c r="P51" s="28">
        <f>P50/Анализ!$I$5</f>
        <v>0.90476190476190477</v>
      </c>
      <c r="Q51" s="28">
        <f>Q50/Анализ!$I$5</f>
        <v>0.80952380952380953</v>
      </c>
      <c r="R51" s="28">
        <f>R50/Анализ!$I$5</f>
        <v>0.90476190476190477</v>
      </c>
      <c r="S51" s="28">
        <f>S50/Анализ!$I$5</f>
        <v>0.7142857142857143</v>
      </c>
      <c r="T51" s="28">
        <f>T50/Анализ!$I$5</f>
        <v>0.5714285714285714</v>
      </c>
      <c r="U51" s="28">
        <f>U50/Анализ!$I$5</f>
        <v>1.1428571428571428</v>
      </c>
      <c r="V51" s="28">
        <f>V50/Анализ!$I$5</f>
        <v>0.8571428571428571</v>
      </c>
      <c r="W51" s="28">
        <v>0.8</v>
      </c>
      <c r="X51" s="28">
        <f>X50/Анализ!$I$5</f>
        <v>1.1428571428571428</v>
      </c>
      <c r="AD51" s="19" t="s">
        <v>29</v>
      </c>
      <c r="AE51" s="19" t="s">
        <v>30</v>
      </c>
      <c r="AF51" s="19" t="s">
        <v>31</v>
      </c>
    </row>
    <row r="52" spans="1:33">
      <c r="AD52" s="19">
        <f>COUNTIF(AC10:AC49,"подтвердил")</f>
        <v>11</v>
      </c>
      <c r="AE52" s="19">
        <f>COUNTIF(AC10:AC49,"понизил")</f>
        <v>16</v>
      </c>
      <c r="AF52" s="19">
        <f>COUNTIF(AC10:AC49,"повысил")</f>
        <v>5</v>
      </c>
    </row>
  </sheetData>
  <mergeCells count="4">
    <mergeCell ref="A50:C50"/>
    <mergeCell ref="D2:Y4"/>
    <mergeCell ref="F6:R7"/>
    <mergeCell ref="Y50:Z50"/>
  </mergeCells>
  <conditionalFormatting sqref="AD10:AD49">
    <cfRule type="cellIs" dxfId="7" priority="7" operator="lessThanOrEqual">
      <formula>-2</formula>
    </cfRule>
  </conditionalFormatting>
  <conditionalFormatting sqref="AC10:AC49">
    <cfRule type="containsText" dxfId="6" priority="2" operator="containsText" text="подтвердил">
      <formula>NOT(ISERROR(SEARCH("подтвердил",AC10)))</formula>
    </cfRule>
    <cfRule type="containsText" dxfId="5" priority="3" operator="containsText" text="подтвердил">
      <formula>NOT(ISERROR(SEARCH("подтвердил",AC10)))</formula>
    </cfRule>
    <cfRule type="containsText" dxfId="4" priority="4" operator="containsText" text="повысил">
      <formula>NOT(ISERROR(SEARCH("повысил",AC10)))</formula>
    </cfRule>
    <cfRule type="containsText" dxfId="3" priority="5" operator="containsText" text="понизил">
      <formula>NOT(ISERROR(SEARCH("понизил",AC10)))</formula>
    </cfRule>
    <cfRule type="containsText" dxfId="2" priority="6" operator="containsText" text="потвердил">
      <formula>NOT(ISERROR(SEARCH("потвердил",AC10)))</formula>
    </cfRule>
  </conditionalFormatting>
  <conditionalFormatting sqref="AB10:AB41">
    <cfRule type="expression" dxfId="1" priority="1" stopIfTrue="1">
      <formula>AF10=0</formula>
    </cfRule>
  </conditionalFormatting>
  <dataValidations count="1">
    <dataValidation type="list" allowBlank="1" showInputMessage="1" showErrorMessage="1" sqref="AB10:AB41">
      <formula1>Otc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="85" zoomScaleNormal="85" workbookViewId="0">
      <selection activeCell="E34" sqref="E34:X34"/>
    </sheetView>
  </sheetViews>
  <sheetFormatPr defaultRowHeight="15"/>
  <cols>
    <col min="5" max="12" width="7.7109375" customWidth="1"/>
    <col min="13" max="13" width="10.85546875" customWidth="1"/>
    <col min="14" max="24" width="7.7109375" customWidth="1"/>
    <col min="27" max="27" width="5.85546875" customWidth="1"/>
    <col min="28" max="28" width="4.85546875" customWidth="1"/>
    <col min="29" max="29" width="5" customWidth="1"/>
    <col min="30" max="30" width="4.85546875" customWidth="1"/>
    <col min="31" max="31" width="5.140625" customWidth="1"/>
    <col min="32" max="32" width="4.85546875" customWidth="1"/>
    <col min="33" max="33" width="5" customWidth="1"/>
    <col min="34" max="34" width="5.140625" customWidth="1"/>
    <col min="35" max="36" width="4.85546875" customWidth="1"/>
    <col min="37" max="37" width="5.42578125" customWidth="1"/>
    <col min="38" max="38" width="4.42578125" customWidth="1"/>
    <col min="39" max="39" width="5.42578125" customWidth="1"/>
    <col min="40" max="40" width="5.28515625" customWidth="1"/>
    <col min="41" max="42" width="6.28515625" customWidth="1"/>
    <col min="43" max="43" width="7.7109375" customWidth="1"/>
    <col min="44" max="44" width="5.85546875" customWidth="1"/>
    <col min="45" max="45" width="5.42578125" customWidth="1"/>
    <col min="46" max="46" width="5.85546875" customWidth="1"/>
    <col min="47" max="47" width="6.7109375" customWidth="1"/>
    <col min="48" max="48" width="8.28515625" customWidth="1"/>
  </cols>
  <sheetData>
    <row r="1" spans="1:29" ht="16.5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1"/>
      <c r="Z1" s="1"/>
      <c r="AA1" s="1"/>
      <c r="AB1" s="1"/>
      <c r="AC1" s="1"/>
    </row>
    <row r="2" spans="1:29" ht="21" thickBot="1">
      <c r="A2" s="64" t="s">
        <v>16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6"/>
    </row>
    <row r="3" spans="1:29" ht="21">
      <c r="C3" s="82" t="s">
        <v>36</v>
      </c>
      <c r="D3" s="82"/>
      <c r="E3" s="82"/>
      <c r="F3" s="83"/>
      <c r="G3" s="5"/>
      <c r="H3" s="6"/>
      <c r="I3" s="67"/>
      <c r="J3" s="67"/>
      <c r="M3" s="9">
        <v>2020</v>
      </c>
      <c r="O3" s="68" t="s">
        <v>0</v>
      </c>
      <c r="P3" s="69"/>
      <c r="Q3" s="69"/>
      <c r="R3" s="69"/>
      <c r="S3" s="69"/>
      <c r="T3" s="69"/>
      <c r="U3" s="69"/>
      <c r="V3" s="69"/>
      <c r="W3" s="69"/>
      <c r="X3" s="70"/>
    </row>
    <row r="4" spans="1:29" ht="15.75">
      <c r="A4" s="76" t="s">
        <v>1</v>
      </c>
      <c r="B4" s="77"/>
      <c r="C4" s="77"/>
      <c r="D4" s="77"/>
      <c r="E4" s="77"/>
      <c r="F4" s="77"/>
      <c r="G4" s="78" t="s">
        <v>35</v>
      </c>
      <c r="H4" s="78"/>
      <c r="I4" s="78"/>
      <c r="J4" s="78"/>
      <c r="K4" s="79"/>
      <c r="L4" s="79"/>
      <c r="M4" s="79"/>
      <c r="N4" s="79"/>
      <c r="O4" s="78"/>
      <c r="P4" s="78"/>
      <c r="Q4" s="78"/>
      <c r="R4" s="80"/>
      <c r="S4" s="80"/>
      <c r="T4" s="80"/>
      <c r="U4" s="80"/>
      <c r="V4" s="80"/>
      <c r="W4" s="80"/>
      <c r="X4" s="81"/>
    </row>
    <row r="5" spans="1:29" ht="19.5">
      <c r="A5" s="11" t="s">
        <v>2</v>
      </c>
      <c r="B5" s="10"/>
      <c r="C5" s="10"/>
      <c r="D5" s="73" t="s">
        <v>12</v>
      </c>
      <c r="E5" s="74"/>
      <c r="F5" s="74"/>
      <c r="G5" s="74"/>
      <c r="H5" s="75"/>
      <c r="I5" s="26">
        <v>21</v>
      </c>
      <c r="J5" s="13"/>
      <c r="K5" s="16"/>
      <c r="L5" s="17"/>
      <c r="M5" s="17"/>
      <c r="N5" s="18"/>
      <c r="O5" s="71"/>
      <c r="P5" s="71"/>
      <c r="Q5" s="71"/>
      <c r="R5" s="71"/>
      <c r="S5" s="71"/>
      <c r="T5" s="71"/>
      <c r="U5" s="71"/>
      <c r="V5" s="71"/>
      <c r="W5" s="71"/>
      <c r="X5" s="72"/>
    </row>
    <row r="6" spans="1:29" ht="31.5" customHeight="1">
      <c r="A6" s="87" t="s">
        <v>3</v>
      </c>
      <c r="B6" s="88"/>
      <c r="C6" s="88" t="s">
        <v>4</v>
      </c>
      <c r="D6" s="88"/>
      <c r="E6" s="89" t="s">
        <v>13</v>
      </c>
      <c r="F6" s="89"/>
      <c r="G6" s="39">
        <v>5</v>
      </c>
      <c r="H6" s="39">
        <v>4</v>
      </c>
      <c r="I6" s="39">
        <v>3</v>
      </c>
      <c r="J6" s="39">
        <v>2</v>
      </c>
      <c r="K6" s="14" t="s">
        <v>10</v>
      </c>
      <c r="L6" s="14" t="s">
        <v>11</v>
      </c>
      <c r="M6" s="15" t="s">
        <v>14</v>
      </c>
      <c r="N6" s="7"/>
      <c r="O6" s="7"/>
      <c r="P6" s="3"/>
      <c r="Q6" s="3"/>
      <c r="R6" s="3"/>
      <c r="S6" s="3"/>
      <c r="T6" s="3"/>
      <c r="U6" s="3"/>
      <c r="V6" s="3"/>
      <c r="W6" s="3"/>
      <c r="X6" s="4"/>
    </row>
    <row r="7" spans="1:29" ht="20.25">
      <c r="A7" s="84" t="s">
        <v>34</v>
      </c>
      <c r="B7" s="84"/>
      <c r="C7" s="85">
        <v>32</v>
      </c>
      <c r="D7" s="85"/>
      <c r="E7" s="86">
        <v>28</v>
      </c>
      <c r="F7" s="86"/>
      <c r="G7" s="40">
        <f>Поэлементный!AB2</f>
        <v>0</v>
      </c>
      <c r="H7" s="40">
        <f>Поэлементный!AB3</f>
        <v>3</v>
      </c>
      <c r="I7" s="40">
        <f>Поэлементный!AB4</f>
        <v>17</v>
      </c>
      <c r="J7" s="40">
        <f>Поэлементный!AB5</f>
        <v>8</v>
      </c>
      <c r="K7" s="24">
        <f>(G7+H7)/E7</f>
        <v>0.10714285714285714</v>
      </c>
      <c r="L7" s="24">
        <f>(G7+H7+I7)/E7</f>
        <v>0.7142857142857143</v>
      </c>
      <c r="M7" s="25">
        <f>J7/E7</f>
        <v>0.2857142857142857</v>
      </c>
      <c r="N7" s="7"/>
      <c r="O7" s="3"/>
      <c r="P7" s="3"/>
      <c r="Q7" s="3"/>
      <c r="R7" s="3"/>
      <c r="S7" s="3"/>
      <c r="T7" s="3"/>
      <c r="U7" s="3"/>
      <c r="V7" s="3"/>
      <c r="W7" s="3"/>
      <c r="X7" s="4"/>
    </row>
    <row r="8" spans="1:29" ht="15.75">
      <c r="A8" s="96" t="s">
        <v>7</v>
      </c>
      <c r="B8" s="97"/>
      <c r="C8" s="97"/>
      <c r="D8" s="97"/>
      <c r="E8" s="98" t="s">
        <v>8</v>
      </c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100"/>
    </row>
    <row r="9" spans="1:29" ht="15.75">
      <c r="A9" s="96"/>
      <c r="B9" s="97"/>
      <c r="C9" s="97"/>
      <c r="D9" s="97"/>
      <c r="E9" s="42">
        <f>Поэлементный!D9</f>
        <v>1</v>
      </c>
      <c r="F9" s="42">
        <f>Поэлементный!E9</f>
        <v>2</v>
      </c>
      <c r="G9" s="42">
        <f>Поэлементный!F9</f>
        <v>3</v>
      </c>
      <c r="H9" s="42">
        <f>Поэлементный!G9</f>
        <v>4</v>
      </c>
      <c r="I9" s="42">
        <f>Поэлементный!H9</f>
        <v>5</v>
      </c>
      <c r="J9" s="42">
        <f>Поэлементный!I9</f>
        <v>6</v>
      </c>
      <c r="K9" s="42">
        <f>Поэлементный!J9</f>
        <v>7</v>
      </c>
      <c r="L9" s="42">
        <f>Поэлементный!K9</f>
        <v>8</v>
      </c>
      <c r="M9" s="42">
        <f>Поэлементный!L9</f>
        <v>9</v>
      </c>
      <c r="N9" s="42">
        <f>Поэлементный!M9</f>
        <v>10</v>
      </c>
      <c r="O9" s="42">
        <f>Поэлементный!N9</f>
        <v>11</v>
      </c>
      <c r="P9" s="42">
        <f>Поэлементный!O9</f>
        <v>12</v>
      </c>
      <c r="Q9" s="42">
        <f>Поэлементный!P9</f>
        <v>13</v>
      </c>
      <c r="R9" s="42">
        <f>Поэлементный!Q9</f>
        <v>14</v>
      </c>
      <c r="S9" s="42">
        <f>Поэлементный!R9</f>
        <v>15</v>
      </c>
      <c r="T9" s="42">
        <f>Поэлементный!S9</f>
        <v>16</v>
      </c>
      <c r="U9" s="42">
        <f>Поэлементный!T9</f>
        <v>17</v>
      </c>
      <c r="V9" s="42">
        <f>Поэлементный!U9</f>
        <v>18</v>
      </c>
      <c r="W9" s="42">
        <f>Поэлементный!V9</f>
        <v>19</v>
      </c>
      <c r="X9" s="42">
        <f>Поэлементный!X9</f>
        <v>21</v>
      </c>
    </row>
    <row r="10" spans="1:29" ht="15.75">
      <c r="A10" s="90" t="s">
        <v>34</v>
      </c>
      <c r="B10" s="91"/>
      <c r="C10" s="91"/>
      <c r="D10" s="92"/>
      <c r="E10" s="22">
        <f>Поэлементный!D50</f>
        <v>24</v>
      </c>
      <c r="F10" s="22">
        <f>Поэлементный!E50</f>
        <v>17</v>
      </c>
      <c r="G10" s="22">
        <f>Поэлементный!F50</f>
        <v>28</v>
      </c>
      <c r="H10" s="22">
        <f>Поэлементный!G50</f>
        <v>27</v>
      </c>
      <c r="I10" s="22">
        <f>Поэлементный!H50</f>
        <v>23</v>
      </c>
      <c r="J10" s="22">
        <f>Поэлементный!I50</f>
        <v>16</v>
      </c>
      <c r="K10" s="22">
        <f>Поэлементный!J50</f>
        <v>20</v>
      </c>
      <c r="L10" s="22">
        <f>Поэлементный!K50</f>
        <v>22</v>
      </c>
      <c r="M10" s="22">
        <f>Поэлементный!L50</f>
        <v>24</v>
      </c>
      <c r="N10" s="22">
        <f>Поэлементный!M50</f>
        <v>23</v>
      </c>
      <c r="O10" s="22">
        <f>Поэлементный!N50</f>
        <v>20</v>
      </c>
      <c r="P10" s="22">
        <f>Поэлементный!O50</f>
        <v>13</v>
      </c>
      <c r="Q10" s="22">
        <f>Поэлементный!P50</f>
        <v>19</v>
      </c>
      <c r="R10" s="22">
        <f>Поэлементный!Q50</f>
        <v>17</v>
      </c>
      <c r="S10" s="22">
        <f>Поэлементный!R50</f>
        <v>19</v>
      </c>
      <c r="T10" s="22">
        <f>Поэлементный!S50</f>
        <v>15</v>
      </c>
      <c r="U10" s="22">
        <f>Поэлементный!T50</f>
        <v>12</v>
      </c>
      <c r="V10" s="22">
        <f>Поэлементный!U50</f>
        <v>24</v>
      </c>
      <c r="W10" s="22">
        <f>Поэлементный!V50</f>
        <v>18</v>
      </c>
      <c r="X10" s="22">
        <f>Поэлементный!X50</f>
        <v>24</v>
      </c>
    </row>
    <row r="11" spans="1:29">
      <c r="A11" s="93"/>
      <c r="B11" s="94"/>
      <c r="C11" s="94"/>
      <c r="D11" s="95"/>
      <c r="E11" s="23">
        <f>E10/$E$7</f>
        <v>0.8571428571428571</v>
      </c>
      <c r="F11" s="23">
        <f t="shared" ref="F11:P11" si="0">F10/$E$7</f>
        <v>0.6071428571428571</v>
      </c>
      <c r="G11" s="23">
        <f t="shared" si="0"/>
        <v>1</v>
      </c>
      <c r="H11" s="23">
        <f t="shared" si="0"/>
        <v>0.9642857142857143</v>
      </c>
      <c r="I11" s="23">
        <f t="shared" si="0"/>
        <v>0.8214285714285714</v>
      </c>
      <c r="J11" s="23">
        <f t="shared" si="0"/>
        <v>0.5714285714285714</v>
      </c>
      <c r="K11" s="23">
        <f t="shared" si="0"/>
        <v>0.7142857142857143</v>
      </c>
      <c r="L11" s="23">
        <f t="shared" si="0"/>
        <v>0.7857142857142857</v>
      </c>
      <c r="M11" s="23">
        <f t="shared" si="0"/>
        <v>0.8571428571428571</v>
      </c>
      <c r="N11" s="23">
        <f t="shared" si="0"/>
        <v>0.8214285714285714</v>
      </c>
      <c r="O11" s="23">
        <f t="shared" si="0"/>
        <v>0.7142857142857143</v>
      </c>
      <c r="P11" s="23">
        <f t="shared" si="0"/>
        <v>0.4642857142857143</v>
      </c>
      <c r="Q11" s="23">
        <f>Q10/$E$7</f>
        <v>0.6785714285714286</v>
      </c>
      <c r="R11" s="23">
        <f t="shared" ref="R11:W11" si="1">R10/$E$7</f>
        <v>0.6071428571428571</v>
      </c>
      <c r="S11" s="23">
        <f t="shared" si="1"/>
        <v>0.6785714285714286</v>
      </c>
      <c r="T11" s="23">
        <f t="shared" si="1"/>
        <v>0.5357142857142857</v>
      </c>
      <c r="U11" s="23">
        <f t="shared" si="1"/>
        <v>0.42857142857142855</v>
      </c>
      <c r="V11" s="23">
        <f t="shared" si="1"/>
        <v>0.8571428571428571</v>
      </c>
      <c r="W11" s="23">
        <f t="shared" si="1"/>
        <v>0.6428571428571429</v>
      </c>
      <c r="X11" s="23">
        <f>X10/$E$7</f>
        <v>0.8571428571428571</v>
      </c>
    </row>
    <row r="12" spans="1:29" ht="15.75">
      <c r="A12" s="103" t="s">
        <v>21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5"/>
    </row>
    <row r="13" spans="1:29" ht="19.899999999999999" customHeight="1">
      <c r="A13" s="106" t="s">
        <v>9</v>
      </c>
      <c r="B13" s="69"/>
      <c r="C13" s="69"/>
      <c r="D13" s="107"/>
      <c r="E13" s="108" t="s">
        <v>20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9" ht="19.899999999999999" customHeight="1">
      <c r="A14" s="101">
        <v>1</v>
      </c>
      <c r="B14" s="101"/>
      <c r="C14" s="101"/>
      <c r="D14" s="101"/>
      <c r="E14" s="102" t="s">
        <v>37</v>
      </c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</row>
    <row r="15" spans="1:29" ht="19.899999999999999" customHeight="1">
      <c r="A15" s="109">
        <v>2</v>
      </c>
      <c r="B15" s="109"/>
      <c r="C15" s="109"/>
      <c r="D15" s="109"/>
      <c r="E15" s="102" t="s">
        <v>38</v>
      </c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</row>
    <row r="16" spans="1:29" ht="19.899999999999999" customHeight="1">
      <c r="A16" s="109">
        <v>3</v>
      </c>
      <c r="B16" s="109"/>
      <c r="C16" s="109"/>
      <c r="D16" s="109"/>
      <c r="E16" s="102" t="s">
        <v>39</v>
      </c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</row>
    <row r="17" spans="1:24" ht="19.899999999999999" customHeight="1">
      <c r="A17" s="109">
        <v>4</v>
      </c>
      <c r="B17" s="109"/>
      <c r="C17" s="109"/>
      <c r="D17" s="109"/>
      <c r="E17" s="102" t="s">
        <v>40</v>
      </c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</row>
    <row r="18" spans="1:24" ht="19.899999999999999" customHeight="1">
      <c r="A18" s="109">
        <v>5</v>
      </c>
      <c r="B18" s="109"/>
      <c r="C18" s="109"/>
      <c r="D18" s="109"/>
      <c r="E18" s="102" t="s">
        <v>41</v>
      </c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</row>
    <row r="19" spans="1:24" ht="19.899999999999999" customHeight="1">
      <c r="A19" s="109">
        <v>6</v>
      </c>
      <c r="B19" s="109"/>
      <c r="C19" s="109"/>
      <c r="D19" s="109"/>
      <c r="E19" s="102" t="s">
        <v>42</v>
      </c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</row>
    <row r="20" spans="1:24" ht="19.899999999999999" customHeight="1">
      <c r="A20" s="109">
        <v>7</v>
      </c>
      <c r="B20" s="109"/>
      <c r="C20" s="109"/>
      <c r="D20" s="109"/>
      <c r="E20" s="102" t="s">
        <v>43</v>
      </c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</row>
    <row r="21" spans="1:24" ht="19.899999999999999" customHeight="1">
      <c r="A21" s="109">
        <v>8</v>
      </c>
      <c r="B21" s="109"/>
      <c r="C21" s="109"/>
      <c r="D21" s="109"/>
      <c r="E21" s="102" t="s">
        <v>44</v>
      </c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</row>
    <row r="22" spans="1:24" ht="19.899999999999999" customHeight="1">
      <c r="A22" s="109">
        <v>9</v>
      </c>
      <c r="B22" s="109"/>
      <c r="C22" s="109"/>
      <c r="D22" s="109"/>
      <c r="E22" s="102" t="s">
        <v>45</v>
      </c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</row>
    <row r="23" spans="1:24" ht="19.899999999999999" customHeight="1">
      <c r="A23" s="109">
        <v>10</v>
      </c>
      <c r="B23" s="109"/>
      <c r="C23" s="109"/>
      <c r="D23" s="109"/>
      <c r="E23" s="102" t="s">
        <v>46</v>
      </c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</row>
    <row r="24" spans="1:24" ht="19.899999999999999" customHeight="1">
      <c r="A24" s="109">
        <v>11</v>
      </c>
      <c r="B24" s="109"/>
      <c r="C24" s="109"/>
      <c r="D24" s="109"/>
      <c r="E24" s="102" t="s">
        <v>47</v>
      </c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</row>
    <row r="25" spans="1:24" ht="19.899999999999999" customHeight="1">
      <c r="A25" s="109">
        <v>12</v>
      </c>
      <c r="B25" s="109"/>
      <c r="C25" s="109"/>
      <c r="D25" s="109"/>
      <c r="E25" s="102" t="s">
        <v>48</v>
      </c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</row>
    <row r="26" spans="1:24" ht="19.899999999999999" customHeight="1">
      <c r="A26" s="109">
        <v>13</v>
      </c>
      <c r="B26" s="109"/>
      <c r="C26" s="109"/>
      <c r="D26" s="109"/>
      <c r="E26" s="102" t="s">
        <v>49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</row>
    <row r="27" spans="1:24" ht="19.899999999999999" customHeight="1">
      <c r="A27" s="109">
        <v>14</v>
      </c>
      <c r="B27" s="109"/>
      <c r="C27" s="109"/>
      <c r="D27" s="109"/>
      <c r="E27" s="102" t="s">
        <v>50</v>
      </c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</row>
    <row r="28" spans="1:24" ht="19.899999999999999" customHeight="1">
      <c r="A28" s="109">
        <v>15</v>
      </c>
      <c r="B28" s="109"/>
      <c r="C28" s="109"/>
      <c r="D28" s="109"/>
      <c r="E28" s="102" t="s">
        <v>51</v>
      </c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</row>
    <row r="29" spans="1:24" ht="19.899999999999999" customHeight="1">
      <c r="A29" s="109">
        <v>16</v>
      </c>
      <c r="B29" s="109"/>
      <c r="C29" s="109"/>
      <c r="D29" s="109"/>
      <c r="E29" s="102" t="s">
        <v>52</v>
      </c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</row>
    <row r="30" spans="1:24" ht="19.899999999999999" customHeight="1">
      <c r="A30" s="109">
        <v>17</v>
      </c>
      <c r="B30" s="109"/>
      <c r="C30" s="109"/>
      <c r="D30" s="109"/>
      <c r="E30" s="102" t="s">
        <v>53</v>
      </c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</row>
    <row r="31" spans="1:24" ht="19.899999999999999" customHeight="1">
      <c r="A31" s="109">
        <v>18</v>
      </c>
      <c r="B31" s="109"/>
      <c r="C31" s="109"/>
      <c r="D31" s="109"/>
      <c r="E31" s="102" t="s">
        <v>54</v>
      </c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</row>
    <row r="32" spans="1:24" ht="19.899999999999999" customHeight="1">
      <c r="A32" s="113">
        <v>19</v>
      </c>
      <c r="B32" s="114"/>
      <c r="C32" s="114"/>
      <c r="D32" s="115"/>
      <c r="E32" s="116" t="s">
        <v>55</v>
      </c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</row>
    <row r="33" spans="1:24" ht="19.899999999999999" customHeight="1">
      <c r="A33" s="109">
        <v>20</v>
      </c>
      <c r="B33" s="109"/>
      <c r="C33" s="109"/>
      <c r="D33" s="109"/>
      <c r="E33" s="110" t="s">
        <v>57</v>
      </c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56"/>
    </row>
    <row r="34" spans="1:24" ht="19.899999999999999" customHeight="1">
      <c r="A34" s="109">
        <v>21</v>
      </c>
      <c r="B34" s="109"/>
      <c r="C34" s="109"/>
      <c r="D34" s="109"/>
      <c r="E34" s="110" t="s">
        <v>56</v>
      </c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2"/>
    </row>
  </sheetData>
  <mergeCells count="62">
    <mergeCell ref="A27:D27"/>
    <mergeCell ref="E27:X27"/>
    <mergeCell ref="A25:D25"/>
    <mergeCell ref="E25:X25"/>
    <mergeCell ref="A26:D26"/>
    <mergeCell ref="E26:X26"/>
    <mergeCell ref="A31:D31"/>
    <mergeCell ref="E31:X31"/>
    <mergeCell ref="A33:D33"/>
    <mergeCell ref="A34:D34"/>
    <mergeCell ref="E34:X34"/>
    <mergeCell ref="A32:D32"/>
    <mergeCell ref="E32:X32"/>
    <mergeCell ref="E33:W33"/>
    <mergeCell ref="A28:D28"/>
    <mergeCell ref="E28:X28"/>
    <mergeCell ref="A29:D29"/>
    <mergeCell ref="E29:X29"/>
    <mergeCell ref="A30:D30"/>
    <mergeCell ref="E30:X30"/>
    <mergeCell ref="A24:D24"/>
    <mergeCell ref="E24:X24"/>
    <mergeCell ref="A22:D22"/>
    <mergeCell ref="E22:X22"/>
    <mergeCell ref="A23:D23"/>
    <mergeCell ref="E23:X23"/>
    <mergeCell ref="A20:D20"/>
    <mergeCell ref="E20:X20"/>
    <mergeCell ref="A21:D21"/>
    <mergeCell ref="E21:X21"/>
    <mergeCell ref="A18:D18"/>
    <mergeCell ref="E18:X18"/>
    <mergeCell ref="A19:D19"/>
    <mergeCell ref="E19:X19"/>
    <mergeCell ref="A17:D17"/>
    <mergeCell ref="E17:X17"/>
    <mergeCell ref="A15:D15"/>
    <mergeCell ref="E15:X15"/>
    <mergeCell ref="A16:D16"/>
    <mergeCell ref="E16:X16"/>
    <mergeCell ref="A10:D11"/>
    <mergeCell ref="A8:D9"/>
    <mergeCell ref="E8:X8"/>
    <mergeCell ref="A14:D14"/>
    <mergeCell ref="E14:X14"/>
    <mergeCell ref="A12:X12"/>
    <mergeCell ref="A13:D13"/>
    <mergeCell ref="E13:X13"/>
    <mergeCell ref="A7:B7"/>
    <mergeCell ref="C7:D7"/>
    <mergeCell ref="E7:F7"/>
    <mergeCell ref="A6:B6"/>
    <mergeCell ref="C6:D6"/>
    <mergeCell ref="E6:F6"/>
    <mergeCell ref="A2:X2"/>
    <mergeCell ref="I3:J3"/>
    <mergeCell ref="O3:X3"/>
    <mergeCell ref="O5:X5"/>
    <mergeCell ref="D5:H5"/>
    <mergeCell ref="A4:F4"/>
    <mergeCell ref="G4:X4"/>
    <mergeCell ref="C3:F3"/>
  </mergeCells>
  <conditionalFormatting sqref="L7">
    <cfRule type="cellIs" dxfId="0" priority="1" operator="lessThan">
      <formula>0.5</formula>
    </cfRule>
  </conditionalFormatting>
  <dataValidations count="2">
    <dataValidation type="list" allowBlank="1" showInputMessage="1" showErrorMessage="1" sqref="O5 H3 K3">
      <formula1>#REF!</formula1>
    </dataValidation>
    <dataValidation type="list" allowBlank="1" showInputMessage="1" showErrorMessage="1" sqref="A3">
      <formula1>$A$1:$A$1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Поэлементный</vt:lpstr>
      <vt:lpstr>Анализ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Елена</cp:lastModifiedBy>
  <dcterms:created xsi:type="dcterms:W3CDTF">2020-11-25T18:48:25Z</dcterms:created>
  <dcterms:modified xsi:type="dcterms:W3CDTF">2020-12-23T12:04:14Z</dcterms:modified>
</cp:coreProperties>
</file>