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3040" windowHeight="9384"/>
  </bookViews>
  <sheets>
    <sheet name="Поэлементный" sheetId="3" r:id="rId1"/>
    <sheet name="Анализ" sheetId="1" r:id="rId2"/>
    <sheet name="Итог" sheetId="2" r:id="rId3"/>
    <sheet name="Диагност.карта" sheetId="4" r:id="rId4"/>
  </sheets>
  <externalReferences>
    <externalReference r:id="rId5"/>
  </externalReferences>
  <definedNames>
    <definedName name="_xlnm._FilterDatabase" localSheetId="1" hidden="1">Анализ!$A$2:$Y$48</definedName>
    <definedName name="ball1">[1]служ!$G$3:$G$6</definedName>
    <definedName name="ball2">[1]служ!$H$3:$H$7</definedName>
    <definedName name="ball3">[1]служ!$K$3:$K$8</definedName>
    <definedName name="ball4">[1]служ!$L$3:$L$9</definedName>
    <definedName name="ball5">[1]служ!$Q$3:$Q$10</definedName>
    <definedName name="ball6">[1]служ!$R$3:$R$11</definedName>
    <definedName name="Otc">[1]служ!$D$3:$D$7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10" i="3"/>
  <c r="W5" i="3" l="1"/>
  <c r="J7" i="1" s="1"/>
  <c r="W4" i="3"/>
  <c r="I7" i="1" s="1"/>
  <c r="W3" i="3"/>
  <c r="H7" i="1" s="1"/>
  <c r="W2" i="3"/>
  <c r="G7" i="1" s="1"/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10" i="3"/>
  <c r="AA52" i="3" l="1"/>
  <c r="Z52" i="3"/>
  <c r="Y52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T10" i="3"/>
  <c r="U10" i="3" l="1"/>
  <c r="AB9" i="3" s="1"/>
  <c r="T49" i="3"/>
  <c r="U4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G3" i="2"/>
  <c r="O2" i="2"/>
  <c r="A1" i="2"/>
  <c r="U12" i="3" l="1"/>
  <c r="AB11" i="3" s="1"/>
  <c r="U14" i="3"/>
  <c r="AB13" i="3" s="1"/>
  <c r="U16" i="3"/>
  <c r="AB15" i="3" s="1"/>
  <c r="U18" i="3"/>
  <c r="AB17" i="3" s="1"/>
  <c r="U20" i="3"/>
  <c r="AB19" i="3" s="1"/>
  <c r="U22" i="3"/>
  <c r="AB21" i="3" s="1"/>
  <c r="U24" i="3"/>
  <c r="AB23" i="3" s="1"/>
  <c r="U26" i="3"/>
  <c r="AB25" i="3" s="1"/>
  <c r="U28" i="3"/>
  <c r="AB27" i="3" s="1"/>
  <c r="U30" i="3"/>
  <c r="AB29" i="3" s="1"/>
  <c r="U32" i="3"/>
  <c r="AB31" i="3" s="1"/>
  <c r="U34" i="3"/>
  <c r="AB33" i="3" s="1"/>
  <c r="U36" i="3"/>
  <c r="AB35" i="3" s="1"/>
  <c r="U38" i="3"/>
  <c r="AB37" i="3" s="1"/>
  <c r="U40" i="3"/>
  <c r="AB39" i="3" s="1"/>
  <c r="U42" i="3"/>
  <c r="AB41" i="3" s="1"/>
  <c r="U44" i="3"/>
  <c r="AB43" i="3" s="1"/>
  <c r="U46" i="3"/>
  <c r="AB45" i="3" s="1"/>
  <c r="U48" i="3"/>
  <c r="AB47" i="3" s="1"/>
  <c r="U11" i="3"/>
  <c r="AB10" i="3" s="1"/>
  <c r="U13" i="3"/>
  <c r="AB12" i="3" s="1"/>
  <c r="U15" i="3"/>
  <c r="AB14" i="3" s="1"/>
  <c r="U17" i="3"/>
  <c r="AB16" i="3" s="1"/>
  <c r="U19" i="3"/>
  <c r="AB18" i="3" s="1"/>
  <c r="U21" i="3"/>
  <c r="AB20" i="3" s="1"/>
  <c r="U23" i="3"/>
  <c r="AB22" i="3" s="1"/>
  <c r="U25" i="3"/>
  <c r="AB24" i="3" s="1"/>
  <c r="U27" i="3"/>
  <c r="AB26" i="3" s="1"/>
  <c r="U29" i="3"/>
  <c r="AB28" i="3" s="1"/>
  <c r="U31" i="3"/>
  <c r="AB30" i="3" s="1"/>
  <c r="U33" i="3"/>
  <c r="AB32" i="3" s="1"/>
  <c r="U35" i="3"/>
  <c r="AB34" i="3" s="1"/>
  <c r="U37" i="3"/>
  <c r="AB36" i="3" s="1"/>
  <c r="U39" i="3"/>
  <c r="AB38" i="3" s="1"/>
  <c r="U41" i="3"/>
  <c r="AB40" i="3" s="1"/>
  <c r="U43" i="3"/>
  <c r="AB42" i="3" s="1"/>
  <c r="U45" i="3"/>
  <c r="AB44" i="3" s="1"/>
  <c r="U47" i="3"/>
  <c r="AB46" i="3" s="1"/>
  <c r="X10" i="1"/>
  <c r="W10" i="1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>
  <authors>
    <author>Старченко</author>
    <author>ноут</author>
  </authors>
  <commentLis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T10" authorId="1" shapeId="0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Старченко</author>
    <author>1</author>
    <author>ноут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sharedStrings.xml><?xml version="1.0" encoding="utf-8"?>
<sst xmlns="http://schemas.openxmlformats.org/spreadsheetml/2006/main" count="111" uniqueCount="56">
  <si>
    <t>учебный год</t>
  </si>
  <si>
    <t>Учитель</t>
  </si>
  <si>
    <t>Дата проведения</t>
  </si>
  <si>
    <t>Класс</t>
  </si>
  <si>
    <t>По списку</t>
  </si>
  <si>
    <t>5а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</si>
  <si>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</si>
  <si>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</si>
  <si>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</si>
  <si>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</si>
  <si>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</si>
  <si>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</si>
  <si>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Наиболее популярные ошибки</t>
  </si>
  <si>
    <t>ФИ учащихся, нуждающихся в коррекции знаний</t>
  </si>
  <si>
    <t>кач</t>
  </si>
  <si>
    <t>обуч</t>
  </si>
  <si>
    <t>название предмета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</si>
  <si>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</si>
  <si>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</si>
  <si>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</si>
  <si>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</si>
  <si>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</si>
  <si>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Темы для повторения(урок)</t>
  </si>
  <si>
    <t>Темы для повторения(внеурочная деятельность)</t>
  </si>
  <si>
    <t>Дата</t>
  </si>
  <si>
    <t>наименование предмета</t>
  </si>
  <si>
    <t>поставьте 1 если задание выполнено</t>
  </si>
  <si>
    <t>% от общ</t>
  </si>
  <si>
    <t>Наименование задания, укажите частые ошибки</t>
  </si>
  <si>
    <t>класс</t>
  </si>
  <si>
    <t>При выполнении задания  были допущены ошибки</t>
  </si>
  <si>
    <t>сравнение</t>
  </si>
  <si>
    <t>разница в отметках</t>
  </si>
  <si>
    <t>количествовыполненных заданий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</si>
  <si>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</si>
  <si>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</si>
  <si>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</si>
  <si>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</si>
  <si>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</si>
  <si>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</si>
  <si>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</si>
  <si>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№</t>
  </si>
  <si>
    <t>Номера тем</t>
  </si>
  <si>
    <t>дата</t>
  </si>
  <si>
    <t>ФИО уч-ся</t>
  </si>
  <si>
    <t>Кукушкин</t>
  </si>
  <si>
    <t>Несмелый</t>
  </si>
  <si>
    <t>Лёвушкина</t>
  </si>
  <si>
    <t>Ойкин</t>
  </si>
  <si>
    <r>
      <t xml:space="preserve">Диагностическая карта учащихся </t>
    </r>
    <r>
      <rPr>
        <b/>
        <sz val="14"/>
        <color rgb="FFFF0000"/>
        <rFont val="Arial Narrow"/>
        <family val="2"/>
        <charset val="204"/>
      </rPr>
      <t>5а</t>
    </r>
    <r>
      <rPr>
        <b/>
        <sz val="14"/>
        <color theme="1"/>
        <rFont val="Arial Narrow"/>
        <family val="2"/>
        <charset val="204"/>
      </rPr>
      <t xml:space="preserve"> класса</t>
    </r>
  </si>
  <si>
    <t>11(1)</t>
  </si>
  <si>
    <t>11(2)</t>
  </si>
  <si>
    <t>12(1)</t>
  </si>
  <si>
    <t>12(2)</t>
  </si>
  <si>
    <t>н</t>
  </si>
  <si>
    <t>Поэлементный анализ ВПР  класс 6в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</si>
</sst>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/>
    <xf numFmtId="0" fontId="4" fillId="0" borderId="15" xfId="0" applyFont="1" applyBorder="1" applyAlignment="1" applyProtection="1"/>
    <xf numFmtId="0" fontId="4" fillId="0" borderId="14" xfId="0" applyFont="1" applyBorder="1" applyAlignment="1" applyProtection="1"/>
    <xf numFmtId="9" fontId="0" fillId="0" borderId="0" xfId="0" applyNumberFormat="1"/>
    <xf numFmtId="164" fontId="3" fillId="0" borderId="10" xfId="0" applyNumberFormat="1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/>
    <xf numFmtId="0" fontId="10" fillId="5" borderId="18" xfId="0" applyFont="1" applyFill="1" applyBorder="1" applyAlignment="1" applyProtection="1"/>
    <xf numFmtId="0" fontId="4" fillId="0" borderId="30" xfId="0" applyFont="1" applyBorder="1" applyAlignment="1" applyProtection="1"/>
    <xf numFmtId="0" fontId="13" fillId="0" borderId="0" xfId="0" applyFont="1"/>
    <xf numFmtId="9" fontId="13" fillId="0" borderId="0" xfId="0" applyNumberFormat="1" applyFont="1"/>
    <xf numFmtId="0" fontId="11" fillId="0" borderId="15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/>
      <protection locked="0"/>
    </xf>
    <xf numFmtId="9" fontId="6" fillId="8" borderId="23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Protection="1">
      <protection locked="0"/>
    </xf>
    <xf numFmtId="1" fontId="8" fillId="7" borderId="8" xfId="0" applyNumberFormat="1" applyFont="1" applyFill="1" applyBorder="1" applyAlignment="1" applyProtection="1">
      <protection locked="0"/>
    </xf>
    <xf numFmtId="0" fontId="4" fillId="8" borderId="23" xfId="0" applyFont="1" applyFill="1" applyBorder="1" applyAlignment="1" applyProtection="1">
      <alignment horizontal="center" vertical="center" wrapText="1"/>
    </xf>
    <xf numFmtId="9" fontId="0" fillId="8" borderId="15" xfId="0" applyNumberFormat="1" applyFill="1" applyBorder="1"/>
    <xf numFmtId="0" fontId="15" fillId="4" borderId="39" xfId="0" applyFont="1" applyFill="1" applyBorder="1"/>
    <xf numFmtId="0" fontId="4" fillId="8" borderId="15" xfId="0" applyFont="1" applyFill="1" applyBorder="1" applyAlignment="1" applyProtection="1">
      <alignment horizontal="center"/>
    </xf>
    <xf numFmtId="9" fontId="4" fillId="8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5" xfId="0" applyNumberFormat="1" applyFont="1" applyFill="1" applyBorder="1" applyAlignment="1" applyProtection="1">
      <alignment horizontal="center" vertical="center" wrapText="1"/>
    </xf>
    <xf numFmtId="9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5" xfId="0" applyFill="1" applyBorder="1"/>
    <xf numFmtId="0" fontId="19" fillId="0" borderId="15" xfId="0" applyFont="1" applyBorder="1" applyAlignment="1" applyProtection="1">
      <alignment horizontal="center" vertical="center" wrapText="1"/>
    </xf>
    <xf numFmtId="0" fontId="11" fillId="8" borderId="15" xfId="0" applyFont="1" applyFill="1" applyBorder="1" applyProtection="1">
      <protection locked="0"/>
    </xf>
    <xf numFmtId="0" fontId="20" fillId="3" borderId="15" xfId="0" applyFont="1" applyFill="1" applyBorder="1"/>
    <xf numFmtId="0" fontId="4" fillId="9" borderId="15" xfId="0" applyFont="1" applyFill="1" applyBorder="1" applyAlignment="1" applyProtection="1">
      <alignment horizontal="center" vertical="center" wrapText="1"/>
    </xf>
    <xf numFmtId="0" fontId="16" fillId="0" borderId="15" xfId="0" applyFont="1" applyBorder="1"/>
    <xf numFmtId="1" fontId="13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 applyProtection="1"/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/>
    <xf numFmtId="0" fontId="0" fillId="0" borderId="8" xfId="0" applyBorder="1" applyAlignment="1"/>
    <xf numFmtId="0" fontId="14" fillId="0" borderId="3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40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/>
    <xf numFmtId="0" fontId="14" fillId="0" borderId="15" xfId="0" applyFont="1" applyBorder="1"/>
    <xf numFmtId="9" fontId="4" fillId="10" borderId="15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wrapText="1"/>
      <protection locked="0" hidden="1"/>
    </xf>
  </cellXfs>
  <cellStyles count="1">
    <cellStyle name="Обычный" xfId="0" builtinId="0"/>
  </cellStyles>
  <dxfs count="2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rgb="FFFF0000"/>
      </font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Поэлементный!$AA$9:$AA$47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Поэлементный!$AB$9:$AB$47</c:f>
              <c:numCache>
                <c:formatCode>0%</c:formatCode>
                <c:ptCount val="39"/>
                <c:pt idx="0">
                  <c:v>0.4</c:v>
                </c:pt>
                <c:pt idx="1">
                  <c:v>0.15</c:v>
                </c:pt>
                <c:pt idx="2">
                  <c:v>0.3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0.4</c:v>
                </c:pt>
                <c:pt idx="11">
                  <c:v>0</c:v>
                </c:pt>
                <c:pt idx="12">
                  <c:v>0.2</c:v>
                </c:pt>
                <c:pt idx="13">
                  <c:v>0.35</c:v>
                </c:pt>
                <c:pt idx="14">
                  <c:v>0</c:v>
                </c:pt>
                <c:pt idx="15">
                  <c:v>0</c:v>
                </c:pt>
                <c:pt idx="16">
                  <c:v>0.35</c:v>
                </c:pt>
                <c:pt idx="17">
                  <c:v>0</c:v>
                </c:pt>
                <c:pt idx="18">
                  <c:v>0.15</c:v>
                </c:pt>
                <c:pt idx="19">
                  <c:v>0.35</c:v>
                </c:pt>
                <c:pt idx="20">
                  <c:v>0.25</c:v>
                </c:pt>
                <c:pt idx="21">
                  <c:v>0.3</c:v>
                </c:pt>
                <c:pt idx="22">
                  <c:v>0.55000000000000004</c:v>
                </c:pt>
                <c:pt idx="23">
                  <c:v>0.15</c:v>
                </c:pt>
                <c:pt idx="24">
                  <c:v>0</c:v>
                </c:pt>
                <c:pt idx="25">
                  <c:v>0</c:v>
                </c:pt>
                <c:pt idx="26">
                  <c:v>0.35</c:v>
                </c:pt>
                <c:pt idx="27">
                  <c:v>0.25</c:v>
                </c:pt>
                <c:pt idx="28">
                  <c:v>0.45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2192"/>
        <c:axId val="458220624"/>
      </c:barChart>
      <c:catAx>
        <c:axId val="45822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0624"/>
        <c:crosses val="autoZero"/>
        <c:auto val="1"/>
        <c:lblAlgn val="ctr"/>
        <c:lblOffset val="100"/>
        <c:noMultiLvlLbl val="0"/>
      </c:catAx>
      <c:valAx>
        <c:axId val="4582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Поэлементный!$Y$51:$AA$51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Поэлементный!$Y$52:$AA$52</c:f>
              <c:numCache>
                <c:formatCode>General</c:formatCode>
                <c:ptCount val="3"/>
                <c:pt idx="0">
                  <c:v>26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1800"/>
        <c:axId val="458222976"/>
      </c:barChart>
      <c:catAx>
        <c:axId val="4582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976"/>
        <c:crosses val="autoZero"/>
        <c:auto val="1"/>
        <c:lblAlgn val="ctr"/>
        <c:lblOffset val="100"/>
        <c:noMultiLvlLbl val="0"/>
      </c:catAx>
      <c:valAx>
        <c:axId val="4582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Анализ!$K$6:$M$6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Анализ!$K$7:$M$7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0.72222222222222221</c:v>
                </c:pt>
                <c:pt idx="2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21016"/>
        <c:axId val="458221408"/>
      </c:barChart>
      <c:catAx>
        <c:axId val="4582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408"/>
        <c:crosses val="autoZero"/>
        <c:auto val="1"/>
        <c:lblAlgn val="ctr"/>
        <c:lblOffset val="100"/>
        <c:noMultiLvlLbl val="0"/>
      </c:catAx>
      <c:valAx>
        <c:axId val="458221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Анализ!$E$9:$X$9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11(1)</c:v>
                </c:pt>
                <c:pt idx="11">
                  <c:v>11(2)</c:v>
                </c:pt>
                <c:pt idx="12">
                  <c:v>12(1)</c:v>
                </c:pt>
                <c:pt idx="13">
                  <c:v>12(2)</c:v>
                </c:pt>
                <c:pt idx="14">
                  <c:v>13</c:v>
                </c:pt>
                <c:pt idx="15">
                  <c:v>14</c:v>
                </c:pt>
                <c:pt idx="16">
                  <c:v>#ССЫЛКА!</c:v>
                </c:pt>
                <c:pt idx="17">
                  <c:v>#ССЫЛКА!</c:v>
                </c:pt>
                <c:pt idx="18">
                  <c:v>#ССЫЛКА!</c:v>
                </c:pt>
                <c:pt idx="19">
                  <c:v>#ССЫЛКА!</c:v>
                </c:pt>
              </c:strCache>
            </c:strRef>
          </c:cat>
          <c:val>
            <c:numRef>
              <c:f>Анализ!$E$10:$X$10</c:f>
              <c:numCache>
                <c:formatCode>General</c:formatCode>
                <c:ptCount val="20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16</c:v>
                </c:pt>
                <c:pt idx="5">
                  <c:v>0</c:v>
                </c:pt>
                <c:pt idx="6">
                  <c:v>11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17</c:v>
                </c:pt>
                <c:pt idx="11">
                  <c:v>16</c:v>
                </c:pt>
                <c:pt idx="12">
                  <c:v>9</c:v>
                </c:pt>
                <c:pt idx="13">
                  <c:v>10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219056"/>
        <c:axId val="458224936"/>
      </c:barChart>
      <c:catAx>
        <c:axId val="4582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4936"/>
        <c:crosses val="autoZero"/>
        <c:auto val="1"/>
        <c:lblAlgn val="ctr"/>
        <c:lblOffset val="100"/>
        <c:noMultiLvlLbl val="0"/>
      </c:catAx>
      <c:valAx>
        <c:axId val="4582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24</xdr:col>
      <xdr:colOff>43542</xdr:colOff>
      <xdr:row>68</xdr:row>
      <xdr:rowOff>41564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19</xdr:col>
      <xdr:colOff>0</xdr:colOff>
      <xdr:row>79</xdr:row>
      <xdr:rowOff>125507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22252</xdr:colOff>
      <xdr:row>0</xdr:row>
      <xdr:rowOff>0</xdr:rowOff>
    </xdr:from>
    <xdr:to>
      <xdr:col>24</xdr:col>
      <xdr:colOff>27956</xdr:colOff>
      <xdr:row>6</xdr:row>
      <xdr:rowOff>249978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F1D~1/AppData/Local/Temp/Rar$DIa9256.31983/Forma%20otcheta%20matematika%206%20k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лассы"/>
      <sheetName val="Протокол"/>
      <sheetName val="Перечень учебников"/>
      <sheetName val="Otchet"/>
      <sheetName val="служ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5</v>
          </cell>
          <cell r="G3">
            <v>0</v>
          </cell>
          <cell r="H3">
            <v>0</v>
          </cell>
          <cell r="K3">
            <v>0</v>
          </cell>
          <cell r="L3">
            <v>0</v>
          </cell>
          <cell r="Q3">
            <v>0</v>
          </cell>
          <cell r="R3">
            <v>0</v>
          </cell>
        </row>
        <row r="4">
          <cell r="D4">
            <v>4</v>
          </cell>
          <cell r="G4">
            <v>1</v>
          </cell>
          <cell r="H4">
            <v>1</v>
          </cell>
          <cell r="K4">
            <v>1</v>
          </cell>
          <cell r="L4">
            <v>1</v>
          </cell>
          <cell r="Q4">
            <v>1</v>
          </cell>
          <cell r="R4">
            <v>1</v>
          </cell>
        </row>
        <row r="5">
          <cell r="D5">
            <v>3</v>
          </cell>
          <cell r="G5" t="str">
            <v>не пройд.</v>
          </cell>
          <cell r="H5">
            <v>2</v>
          </cell>
          <cell r="K5">
            <v>2</v>
          </cell>
          <cell r="L5">
            <v>2</v>
          </cell>
          <cell r="Q5">
            <v>2</v>
          </cell>
          <cell r="R5">
            <v>2</v>
          </cell>
        </row>
        <row r="6">
          <cell r="D6">
            <v>2</v>
          </cell>
          <cell r="G6" t="str">
            <v>X</v>
          </cell>
          <cell r="H6" t="str">
            <v>не пройд.</v>
          </cell>
          <cell r="K6">
            <v>3</v>
          </cell>
          <cell r="L6">
            <v>3</v>
          </cell>
          <cell r="Q6">
            <v>3</v>
          </cell>
          <cell r="R6">
            <v>3</v>
          </cell>
        </row>
        <row r="7">
          <cell r="D7" t="str">
            <v>нет отметки</v>
          </cell>
          <cell r="H7" t="str">
            <v>X</v>
          </cell>
          <cell r="K7" t="str">
            <v>не пройд.</v>
          </cell>
          <cell r="L7">
            <v>4</v>
          </cell>
          <cell r="Q7">
            <v>4</v>
          </cell>
          <cell r="R7">
            <v>4</v>
          </cell>
        </row>
        <row r="8">
          <cell r="K8" t="str">
            <v>X</v>
          </cell>
          <cell r="L8" t="str">
            <v>не пройд.</v>
          </cell>
          <cell r="Q8">
            <v>5</v>
          </cell>
          <cell r="R8">
            <v>5</v>
          </cell>
        </row>
        <row r="9">
          <cell r="L9" t="str">
            <v>X</v>
          </cell>
          <cell r="Q9" t="str">
            <v>не пройд.</v>
          </cell>
          <cell r="R9">
            <v>6</v>
          </cell>
        </row>
        <row r="10">
          <cell r="Q10" t="str">
            <v>X</v>
          </cell>
          <cell r="R10" t="str">
            <v>не пройд.</v>
          </cell>
        </row>
        <row r="11">
          <cell r="R1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2"/>
  <sheetViews>
    <sheetView tabSelected="1" topLeftCell="A10" zoomScale="85" zoomScaleNormal="85" workbookViewId="0">
      <selection activeCell="V39" sqref="V39"/>
    </sheetView>
  </sheetViews>
  <sheetFormatPr defaultRowHeight="14.4" x14ac:dyDescent="0.3"/>
  <cols>
    <col min="1" max="2" width="5.6640625" customWidth="1"/>
    <col min="3" max="3" width="14.77734375" customWidth="1"/>
    <col min="4" max="19" width="5.6640625" customWidth="1"/>
    <col min="20" max="20" width="17.5546875" customWidth="1"/>
    <col min="21" max="21" width="12.109375" customWidth="1"/>
    <col min="22" max="22" width="11.44140625" customWidth="1"/>
    <col min="23" max="23" width="12.109375" customWidth="1"/>
    <col min="24" max="24" width="15.6640625" customWidth="1"/>
    <col min="25" max="25" width="12.5546875" customWidth="1"/>
    <col min="26" max="26" width="21.6640625" customWidth="1"/>
  </cols>
  <sheetData>
    <row r="2" spans="1:36" ht="21" x14ac:dyDescent="0.4">
      <c r="D2" s="64" t="s">
        <v>55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V2" s="39">
        <v>5</v>
      </c>
      <c r="W2" s="36">
        <f>COUNTIF(V10:V49,5)</f>
        <v>0</v>
      </c>
    </row>
    <row r="3" spans="1:36" ht="21" x14ac:dyDescent="0.4"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39">
        <v>4</v>
      </c>
      <c r="W3" s="36">
        <f>COUNTIF(V10:V49,4)</f>
        <v>3</v>
      </c>
    </row>
    <row r="4" spans="1:36" ht="21" x14ac:dyDescent="0.4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V4" s="39">
        <v>3</v>
      </c>
      <c r="W4" s="36">
        <f>COUNTIF(V10:V51,3)</f>
        <v>10</v>
      </c>
    </row>
    <row r="5" spans="1:36" ht="21.6" thickBot="1" x14ac:dyDescent="0.45">
      <c r="V5" s="39">
        <v>2</v>
      </c>
      <c r="W5" s="36">
        <f>COUNTIF(V10:V52,2)</f>
        <v>7</v>
      </c>
    </row>
    <row r="6" spans="1:36" ht="29.4" thickBot="1" x14ac:dyDescent="0.6">
      <c r="F6" s="66" t="s">
        <v>26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T6" s="29">
        <v>20</v>
      </c>
    </row>
    <row r="7" spans="1:36" x14ac:dyDescent="0.3"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1:36" ht="52.2" x14ac:dyDescent="0.3">
      <c r="A9" s="45" t="s">
        <v>6</v>
      </c>
      <c r="B9" s="45"/>
      <c r="C9" s="47" t="s">
        <v>37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 t="s">
        <v>50</v>
      </c>
      <c r="O9" s="21" t="s">
        <v>51</v>
      </c>
      <c r="P9" s="21" t="s">
        <v>52</v>
      </c>
      <c r="Q9" s="21" t="s">
        <v>53</v>
      </c>
      <c r="R9" s="21">
        <v>13</v>
      </c>
      <c r="S9" s="21">
        <v>14</v>
      </c>
      <c r="T9" s="61" t="s">
        <v>33</v>
      </c>
      <c r="U9" s="61" t="s">
        <v>27</v>
      </c>
      <c r="V9" s="61" t="s">
        <v>35</v>
      </c>
      <c r="W9" s="61" t="s">
        <v>36</v>
      </c>
      <c r="X9" s="61" t="s">
        <v>31</v>
      </c>
      <c r="Y9" s="48" t="s">
        <v>32</v>
      </c>
      <c r="Z9" s="60" t="s">
        <v>34</v>
      </c>
      <c r="AA9" s="19" t="str">
        <f>A10</f>
        <v xml:space="preserve">Фамилия </v>
      </c>
      <c r="AB9" s="20">
        <f t="shared" ref="AB9:AB47" si="0">U10</f>
        <v>0.4</v>
      </c>
      <c r="AC9" s="19"/>
      <c r="AD9" s="19"/>
      <c r="AE9" s="32"/>
      <c r="AF9" s="32"/>
      <c r="AG9" s="32"/>
      <c r="AH9" s="32"/>
      <c r="AI9" s="32"/>
      <c r="AJ9" s="32"/>
    </row>
    <row r="10" spans="1:36" ht="15.6" x14ac:dyDescent="0.3">
      <c r="A10" s="46" t="s">
        <v>20</v>
      </c>
      <c r="B10" s="46"/>
      <c r="C10" s="46">
        <v>60081</v>
      </c>
      <c r="D10" s="162">
        <v>1</v>
      </c>
      <c r="E10" s="162">
        <v>0</v>
      </c>
      <c r="F10" s="162">
        <v>1</v>
      </c>
      <c r="G10" s="162">
        <v>1</v>
      </c>
      <c r="H10" s="162">
        <v>1</v>
      </c>
      <c r="I10" s="162">
        <v>0</v>
      </c>
      <c r="J10" s="162">
        <v>0</v>
      </c>
      <c r="K10" s="162">
        <v>0</v>
      </c>
      <c r="L10" s="162">
        <v>2</v>
      </c>
      <c r="M10" s="162">
        <v>0</v>
      </c>
      <c r="N10" s="162">
        <v>1</v>
      </c>
      <c r="O10" s="162">
        <v>1</v>
      </c>
      <c r="P10" s="162">
        <v>1</v>
      </c>
      <c r="Q10" s="162">
        <v>1</v>
      </c>
      <c r="R10" s="162">
        <v>0</v>
      </c>
      <c r="S10" s="162">
        <v>0</v>
      </c>
      <c r="T10" s="30">
        <f>COUNTIF(D10:S10,"1")</f>
        <v>8</v>
      </c>
      <c r="U10" s="31">
        <f>T10/$T$6</f>
        <v>0.4</v>
      </c>
      <c r="V10" s="33">
        <v>3</v>
      </c>
      <c r="W10" s="162">
        <v>4</v>
      </c>
      <c r="X10" s="59" t="str">
        <f>IF(V10=W10,"подтвердил",IF(V10&gt;W10,"повысил","понизил"))</f>
        <v>понизил</v>
      </c>
      <c r="Y10" s="42">
        <f t="shared" ref="Y10:Y49" si="1">V10-W10</f>
        <v>-1</v>
      </c>
      <c r="Z10" s="41"/>
      <c r="AA10" s="19" t="str">
        <f>A11</f>
        <v xml:space="preserve">Фамилия </v>
      </c>
      <c r="AB10" s="20">
        <f t="shared" si="0"/>
        <v>0.15</v>
      </c>
      <c r="AC10" s="19"/>
      <c r="AD10" s="19"/>
      <c r="AE10" s="32"/>
      <c r="AF10" s="32"/>
      <c r="AG10" s="32"/>
      <c r="AH10" s="32"/>
      <c r="AI10" s="32"/>
      <c r="AJ10" s="32"/>
    </row>
    <row r="11" spans="1:36" ht="15.6" x14ac:dyDescent="0.3">
      <c r="A11" s="46" t="s">
        <v>20</v>
      </c>
      <c r="B11" s="46"/>
      <c r="C11" s="46">
        <v>60082</v>
      </c>
      <c r="D11" s="162">
        <v>0</v>
      </c>
      <c r="E11" s="162">
        <v>0</v>
      </c>
      <c r="F11" s="162">
        <v>0</v>
      </c>
      <c r="G11" s="162">
        <v>0</v>
      </c>
      <c r="H11" s="162">
        <v>1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1</v>
      </c>
      <c r="O11" s="162">
        <v>1</v>
      </c>
      <c r="P11" s="162">
        <v>0</v>
      </c>
      <c r="Q11" s="162">
        <v>0</v>
      </c>
      <c r="R11" s="162">
        <v>0</v>
      </c>
      <c r="S11" s="162">
        <v>0</v>
      </c>
      <c r="T11" s="30">
        <f>COUNTIF(D11:S11,"1")</f>
        <v>3</v>
      </c>
      <c r="U11" s="31">
        <f t="shared" ref="U11:U49" si="2">T11/$T$6</f>
        <v>0.15</v>
      </c>
      <c r="V11" s="33">
        <v>2</v>
      </c>
      <c r="W11" s="162">
        <v>3</v>
      </c>
      <c r="X11" s="59" t="str">
        <f t="shared" ref="X11:X49" si="3">IF(V11=W11,"подтвердил",IF(V11&gt;W11,"повысил","понизил"))</f>
        <v>понизил</v>
      </c>
      <c r="Y11" s="42">
        <f t="shared" si="1"/>
        <v>-1</v>
      </c>
      <c r="Z11" s="41"/>
      <c r="AA11" s="19" t="str">
        <f>A12</f>
        <v xml:space="preserve">Фамилия </v>
      </c>
      <c r="AB11" s="20">
        <f t="shared" si="0"/>
        <v>0.3</v>
      </c>
      <c r="AC11" s="19"/>
      <c r="AD11" s="19"/>
      <c r="AE11" s="32"/>
      <c r="AF11" s="32"/>
      <c r="AG11" s="32"/>
      <c r="AH11" s="32"/>
      <c r="AI11" s="32"/>
      <c r="AJ11" s="32"/>
    </row>
    <row r="12" spans="1:36" ht="15.6" x14ac:dyDescent="0.3">
      <c r="A12" s="46" t="s">
        <v>20</v>
      </c>
      <c r="B12" s="46"/>
      <c r="C12" s="46">
        <v>60083</v>
      </c>
      <c r="D12" s="162">
        <v>1</v>
      </c>
      <c r="E12" s="162">
        <v>0</v>
      </c>
      <c r="F12" s="162">
        <v>0</v>
      </c>
      <c r="G12" s="162">
        <v>0</v>
      </c>
      <c r="H12" s="162">
        <v>1</v>
      </c>
      <c r="I12" s="162">
        <v>2</v>
      </c>
      <c r="J12" s="162">
        <v>1</v>
      </c>
      <c r="K12" s="162">
        <v>0</v>
      </c>
      <c r="L12" s="162">
        <v>0</v>
      </c>
      <c r="M12" s="162">
        <v>0</v>
      </c>
      <c r="N12" s="162">
        <v>1</v>
      </c>
      <c r="O12" s="162">
        <v>1</v>
      </c>
      <c r="P12" s="162">
        <v>0</v>
      </c>
      <c r="Q12" s="162">
        <v>1</v>
      </c>
      <c r="R12" s="162">
        <v>0</v>
      </c>
      <c r="S12" s="162">
        <v>0</v>
      </c>
      <c r="T12" s="30">
        <f>COUNTIF(D12:S12,"1")</f>
        <v>6</v>
      </c>
      <c r="U12" s="31">
        <f t="shared" si="2"/>
        <v>0.3</v>
      </c>
      <c r="V12" s="33">
        <v>3</v>
      </c>
      <c r="W12" s="162">
        <v>4</v>
      </c>
      <c r="X12" s="59" t="str">
        <f t="shared" si="3"/>
        <v>понизил</v>
      </c>
      <c r="Y12" s="42">
        <f t="shared" si="1"/>
        <v>-1</v>
      </c>
      <c r="Z12" s="41"/>
      <c r="AA12" s="19" t="str">
        <f>A13</f>
        <v xml:space="preserve">Фамилия </v>
      </c>
      <c r="AB12" s="20">
        <f t="shared" si="0"/>
        <v>0</v>
      </c>
      <c r="AC12" s="19"/>
      <c r="AD12" s="19"/>
      <c r="AE12" s="32"/>
      <c r="AF12" s="32"/>
      <c r="AG12" s="32"/>
      <c r="AH12" s="32"/>
      <c r="AI12" s="32"/>
      <c r="AJ12" s="32"/>
    </row>
    <row r="13" spans="1:36" ht="15.6" x14ac:dyDescent="0.3">
      <c r="A13" s="46" t="s">
        <v>20</v>
      </c>
      <c r="B13" s="46"/>
      <c r="C13" s="46" t="s">
        <v>54</v>
      </c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30">
        <f>COUNTIF(D13:S13,"1")</f>
        <v>0</v>
      </c>
      <c r="U13" s="31">
        <f t="shared" si="2"/>
        <v>0</v>
      </c>
      <c r="V13" s="33"/>
      <c r="W13" s="162"/>
      <c r="X13" s="59" t="str">
        <f t="shared" si="3"/>
        <v>подтвердил</v>
      </c>
      <c r="Y13" s="42">
        <f t="shared" si="1"/>
        <v>0</v>
      </c>
      <c r="Z13" s="41"/>
      <c r="AA13" s="19" t="str">
        <f>A14</f>
        <v xml:space="preserve">Фамилия </v>
      </c>
      <c r="AB13" s="20">
        <f t="shared" si="0"/>
        <v>0.3</v>
      </c>
      <c r="AC13" s="19"/>
      <c r="AD13" s="19"/>
      <c r="AE13" s="32"/>
      <c r="AF13" s="32"/>
      <c r="AG13" s="32"/>
      <c r="AH13" s="32"/>
      <c r="AI13" s="32"/>
      <c r="AJ13" s="32"/>
    </row>
    <row r="14" spans="1:36" ht="15.6" x14ac:dyDescent="0.3">
      <c r="A14" s="46" t="s">
        <v>20</v>
      </c>
      <c r="B14" s="46"/>
      <c r="C14" s="46">
        <v>60085</v>
      </c>
      <c r="D14" s="162">
        <v>0</v>
      </c>
      <c r="E14" s="162">
        <v>0</v>
      </c>
      <c r="F14" s="162">
        <v>1</v>
      </c>
      <c r="G14" s="162">
        <v>0</v>
      </c>
      <c r="H14" s="162">
        <v>1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1</v>
      </c>
      <c r="O14" s="162">
        <v>1</v>
      </c>
      <c r="P14" s="162">
        <v>1</v>
      </c>
      <c r="Q14" s="162">
        <v>1</v>
      </c>
      <c r="R14" s="162">
        <v>0</v>
      </c>
      <c r="S14" s="162">
        <v>0</v>
      </c>
      <c r="T14" s="30">
        <f>COUNTIF(D14:S14,"1")</f>
        <v>6</v>
      </c>
      <c r="U14" s="31">
        <f t="shared" si="2"/>
        <v>0.3</v>
      </c>
      <c r="V14" s="33">
        <v>3</v>
      </c>
      <c r="W14" s="162">
        <v>3</v>
      </c>
      <c r="X14" s="59" t="str">
        <f t="shared" si="3"/>
        <v>подтвердил</v>
      </c>
      <c r="Y14" s="42">
        <f t="shared" si="1"/>
        <v>0</v>
      </c>
      <c r="Z14" s="41"/>
      <c r="AA14" s="19" t="str">
        <f>A15</f>
        <v xml:space="preserve">Фамилия </v>
      </c>
      <c r="AB14" s="20">
        <f t="shared" si="0"/>
        <v>0.3</v>
      </c>
      <c r="AC14" s="19"/>
      <c r="AD14" s="19"/>
      <c r="AE14" s="32"/>
      <c r="AF14" s="32"/>
      <c r="AG14" s="32"/>
      <c r="AH14" s="32"/>
      <c r="AI14" s="32"/>
      <c r="AJ14" s="32"/>
    </row>
    <row r="15" spans="1:36" ht="15.6" x14ac:dyDescent="0.3">
      <c r="A15" s="46" t="s">
        <v>20</v>
      </c>
      <c r="B15" s="46"/>
      <c r="C15" s="46">
        <v>60086</v>
      </c>
      <c r="D15" s="162">
        <v>1</v>
      </c>
      <c r="E15" s="162">
        <v>0</v>
      </c>
      <c r="F15" s="162">
        <v>0</v>
      </c>
      <c r="G15" s="162">
        <v>0</v>
      </c>
      <c r="H15" s="162">
        <v>1</v>
      </c>
      <c r="I15" s="162">
        <v>0</v>
      </c>
      <c r="J15" s="162">
        <v>1</v>
      </c>
      <c r="K15" s="162">
        <v>0</v>
      </c>
      <c r="L15" s="162">
        <v>0</v>
      </c>
      <c r="M15" s="162">
        <v>0</v>
      </c>
      <c r="N15" s="162">
        <v>1</v>
      </c>
      <c r="O15" s="162">
        <v>1</v>
      </c>
      <c r="P15" s="162">
        <v>0</v>
      </c>
      <c r="Q15" s="162">
        <v>1</v>
      </c>
      <c r="R15" s="162">
        <v>0</v>
      </c>
      <c r="S15" s="162">
        <v>0</v>
      </c>
      <c r="T15" s="30">
        <f>COUNTIF(D15:S15,"1")</f>
        <v>6</v>
      </c>
      <c r="U15" s="31">
        <f t="shared" si="2"/>
        <v>0.3</v>
      </c>
      <c r="V15" s="33">
        <v>3</v>
      </c>
      <c r="W15" s="162">
        <v>3</v>
      </c>
      <c r="X15" s="59" t="str">
        <f t="shared" si="3"/>
        <v>подтвердил</v>
      </c>
      <c r="Y15" s="42">
        <f t="shared" si="1"/>
        <v>0</v>
      </c>
      <c r="Z15" s="41"/>
      <c r="AA15" s="19" t="str">
        <f>A16</f>
        <v xml:space="preserve">Фамилия </v>
      </c>
      <c r="AB15" s="20">
        <f t="shared" si="0"/>
        <v>0.1</v>
      </c>
      <c r="AC15" s="19"/>
      <c r="AD15" s="19"/>
      <c r="AE15" s="32"/>
      <c r="AF15" s="32"/>
      <c r="AG15" s="32"/>
      <c r="AH15" s="32"/>
      <c r="AI15" s="32"/>
      <c r="AJ15" s="32"/>
    </row>
    <row r="16" spans="1:36" ht="15.6" x14ac:dyDescent="0.3">
      <c r="A16" s="46" t="s">
        <v>20</v>
      </c>
      <c r="B16" s="46"/>
      <c r="C16" s="46">
        <v>60087</v>
      </c>
      <c r="D16" s="162">
        <v>0</v>
      </c>
      <c r="E16" s="162">
        <v>0</v>
      </c>
      <c r="F16" s="162">
        <v>0</v>
      </c>
      <c r="G16" s="162">
        <v>1</v>
      </c>
      <c r="H16" s="162">
        <v>1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30">
        <f>COUNTIF(D16:S16,"1")</f>
        <v>2</v>
      </c>
      <c r="U16" s="31">
        <f t="shared" si="2"/>
        <v>0.1</v>
      </c>
      <c r="V16" s="33">
        <v>2</v>
      </c>
      <c r="W16" s="162">
        <v>3</v>
      </c>
      <c r="X16" s="59" t="str">
        <f t="shared" si="3"/>
        <v>понизил</v>
      </c>
      <c r="Y16" s="42">
        <f t="shared" si="1"/>
        <v>-1</v>
      </c>
      <c r="Z16" s="41"/>
      <c r="AA16" s="19" t="str">
        <f>A17</f>
        <v xml:space="preserve">Фамилия </v>
      </c>
      <c r="AB16" s="20">
        <f t="shared" si="0"/>
        <v>0</v>
      </c>
      <c r="AC16" s="19"/>
      <c r="AD16" s="19"/>
      <c r="AE16" s="32"/>
      <c r="AF16" s="32"/>
      <c r="AG16" s="32"/>
      <c r="AH16" s="32"/>
      <c r="AI16" s="32"/>
      <c r="AJ16" s="32"/>
    </row>
    <row r="17" spans="1:36" ht="15.6" x14ac:dyDescent="0.3">
      <c r="A17" s="46" t="s">
        <v>20</v>
      </c>
      <c r="B17" s="46"/>
      <c r="C17" s="46" t="s">
        <v>54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30">
        <f>COUNTIF(D17:S17,"1")</f>
        <v>0</v>
      </c>
      <c r="U17" s="31">
        <f t="shared" si="2"/>
        <v>0</v>
      </c>
      <c r="V17" s="33"/>
      <c r="W17" s="162"/>
      <c r="X17" s="59" t="str">
        <f t="shared" si="3"/>
        <v>подтвердил</v>
      </c>
      <c r="Y17" s="42">
        <f t="shared" si="1"/>
        <v>0</v>
      </c>
      <c r="Z17" s="41"/>
      <c r="AA17" s="19" t="str">
        <f>A18</f>
        <v xml:space="preserve">Фамилия </v>
      </c>
      <c r="AB17" s="20">
        <f t="shared" si="0"/>
        <v>0.1</v>
      </c>
      <c r="AC17" s="19"/>
      <c r="AD17" s="19"/>
      <c r="AE17" s="32"/>
      <c r="AF17" s="32"/>
      <c r="AG17" s="32"/>
      <c r="AH17" s="32"/>
      <c r="AI17" s="32"/>
      <c r="AJ17" s="32"/>
    </row>
    <row r="18" spans="1:36" ht="15.6" x14ac:dyDescent="0.3">
      <c r="A18" s="46" t="s">
        <v>20</v>
      </c>
      <c r="B18" s="46"/>
      <c r="C18" s="46">
        <v>60089</v>
      </c>
      <c r="D18" s="162">
        <v>0</v>
      </c>
      <c r="E18" s="162">
        <v>0</v>
      </c>
      <c r="F18" s="162">
        <v>0</v>
      </c>
      <c r="G18" s="162">
        <v>0</v>
      </c>
      <c r="H18" s="162">
        <v>1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1</v>
      </c>
      <c r="Q18" s="162">
        <v>0</v>
      </c>
      <c r="R18" s="162">
        <v>0</v>
      </c>
      <c r="S18" s="162">
        <v>0</v>
      </c>
      <c r="T18" s="30">
        <f>COUNTIF(D18:S18,"1")</f>
        <v>2</v>
      </c>
      <c r="U18" s="31">
        <f t="shared" si="2"/>
        <v>0.1</v>
      </c>
      <c r="V18" s="33">
        <v>2</v>
      </c>
      <c r="W18" s="162">
        <v>3</v>
      </c>
      <c r="X18" s="59" t="str">
        <f t="shared" si="3"/>
        <v>понизил</v>
      </c>
      <c r="Y18" s="42">
        <f t="shared" si="1"/>
        <v>-1</v>
      </c>
      <c r="Z18" s="41"/>
      <c r="AA18" s="19" t="str">
        <f>A19</f>
        <v xml:space="preserve">Фамилия </v>
      </c>
      <c r="AB18" s="20">
        <f t="shared" si="0"/>
        <v>0</v>
      </c>
      <c r="AC18" s="19"/>
      <c r="AD18" s="19"/>
      <c r="AE18" s="32"/>
      <c r="AF18" s="32"/>
      <c r="AG18" s="32"/>
      <c r="AH18" s="32"/>
      <c r="AI18" s="32"/>
      <c r="AJ18" s="32"/>
    </row>
    <row r="19" spans="1:36" ht="15.6" x14ac:dyDescent="0.3">
      <c r="A19" s="46" t="s">
        <v>20</v>
      </c>
      <c r="B19" s="46"/>
      <c r="C19" s="46" t="s">
        <v>54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30">
        <f>COUNTIF(D19:S19,"1")</f>
        <v>0</v>
      </c>
      <c r="U19" s="31">
        <f t="shared" si="2"/>
        <v>0</v>
      </c>
      <c r="V19" s="33"/>
      <c r="W19" s="162"/>
      <c r="X19" s="59" t="str">
        <f t="shared" si="3"/>
        <v>подтвердил</v>
      </c>
      <c r="Y19" s="42">
        <f t="shared" si="1"/>
        <v>0</v>
      </c>
      <c r="Z19" s="41"/>
      <c r="AA19" s="19" t="str">
        <f>A20</f>
        <v xml:space="preserve">Фамилия </v>
      </c>
      <c r="AB19" s="20">
        <f t="shared" si="0"/>
        <v>0.4</v>
      </c>
      <c r="AC19" s="19"/>
      <c r="AD19" s="19"/>
      <c r="AE19" s="32"/>
      <c r="AF19" s="32"/>
      <c r="AG19" s="32"/>
      <c r="AH19" s="32"/>
      <c r="AI19" s="32"/>
      <c r="AJ19" s="32"/>
    </row>
    <row r="20" spans="1:36" ht="15.6" x14ac:dyDescent="0.3">
      <c r="A20" s="46" t="s">
        <v>20</v>
      </c>
      <c r="B20" s="46"/>
      <c r="C20" s="46">
        <v>60091</v>
      </c>
      <c r="D20" s="162">
        <v>1</v>
      </c>
      <c r="E20" s="162">
        <v>0</v>
      </c>
      <c r="F20" s="162">
        <v>0</v>
      </c>
      <c r="G20" s="162">
        <v>0</v>
      </c>
      <c r="H20" s="162">
        <v>1</v>
      </c>
      <c r="I20" s="162">
        <v>0</v>
      </c>
      <c r="J20" s="162">
        <v>1</v>
      </c>
      <c r="K20" s="162">
        <v>1</v>
      </c>
      <c r="L20" s="162">
        <v>2</v>
      </c>
      <c r="M20" s="162">
        <v>0</v>
      </c>
      <c r="N20" s="162">
        <v>1</v>
      </c>
      <c r="O20" s="162">
        <v>1</v>
      </c>
      <c r="P20" s="162">
        <v>1</v>
      </c>
      <c r="Q20" s="162">
        <v>1</v>
      </c>
      <c r="R20" s="162">
        <v>0</v>
      </c>
      <c r="S20" s="162">
        <v>0</v>
      </c>
      <c r="T20" s="30">
        <f>COUNTIF(D20:S20,"1")</f>
        <v>8</v>
      </c>
      <c r="U20" s="31">
        <f t="shared" si="2"/>
        <v>0.4</v>
      </c>
      <c r="V20" s="33">
        <v>4</v>
      </c>
      <c r="W20" s="162">
        <v>4</v>
      </c>
      <c r="X20" s="59" t="str">
        <f t="shared" si="3"/>
        <v>подтвердил</v>
      </c>
      <c r="Y20" s="42">
        <f t="shared" si="1"/>
        <v>0</v>
      </c>
      <c r="Z20" s="41"/>
      <c r="AA20" s="19" t="str">
        <f>A21</f>
        <v xml:space="preserve">Фамилия </v>
      </c>
      <c r="AB20" s="20">
        <f t="shared" si="0"/>
        <v>0</v>
      </c>
      <c r="AC20" s="19"/>
      <c r="AD20" s="19"/>
      <c r="AE20" s="32"/>
      <c r="AF20" s="32"/>
      <c r="AG20" s="32"/>
      <c r="AH20" s="32"/>
      <c r="AI20" s="32"/>
      <c r="AJ20" s="32"/>
    </row>
    <row r="21" spans="1:36" ht="15.6" x14ac:dyDescent="0.3">
      <c r="A21" s="46" t="s">
        <v>20</v>
      </c>
      <c r="B21" s="46"/>
      <c r="C21" s="46" t="s">
        <v>54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30">
        <f>COUNTIF(D21:S21,"1")</f>
        <v>0</v>
      </c>
      <c r="U21" s="31">
        <f t="shared" si="2"/>
        <v>0</v>
      </c>
      <c r="V21" s="33"/>
      <c r="W21" s="162"/>
      <c r="X21" s="59" t="str">
        <f t="shared" si="3"/>
        <v>подтвердил</v>
      </c>
      <c r="Y21" s="42">
        <f t="shared" si="1"/>
        <v>0</v>
      </c>
      <c r="Z21" s="41"/>
      <c r="AA21" s="19" t="str">
        <f>A22</f>
        <v xml:space="preserve">Фамилия </v>
      </c>
      <c r="AB21" s="20">
        <f t="shared" si="0"/>
        <v>0.2</v>
      </c>
      <c r="AC21" s="19"/>
      <c r="AD21" s="19"/>
      <c r="AE21" s="32"/>
      <c r="AF21" s="32"/>
      <c r="AG21" s="32"/>
      <c r="AH21" s="32"/>
      <c r="AI21" s="32"/>
      <c r="AJ21" s="32"/>
    </row>
    <row r="22" spans="1:36" ht="15.6" x14ac:dyDescent="0.3">
      <c r="A22" s="46" t="s">
        <v>20</v>
      </c>
      <c r="B22" s="46"/>
      <c r="C22" s="46">
        <v>60093</v>
      </c>
      <c r="D22" s="162">
        <v>0</v>
      </c>
      <c r="E22" s="162">
        <v>0</v>
      </c>
      <c r="F22" s="162">
        <v>0</v>
      </c>
      <c r="G22" s="162">
        <v>0</v>
      </c>
      <c r="H22" s="162">
        <v>1</v>
      </c>
      <c r="I22" s="162">
        <v>2</v>
      </c>
      <c r="J22" s="162">
        <v>1</v>
      </c>
      <c r="K22" s="162">
        <v>0</v>
      </c>
      <c r="L22" s="162">
        <v>2</v>
      </c>
      <c r="M22" s="162">
        <v>0</v>
      </c>
      <c r="N22" s="162">
        <v>1</v>
      </c>
      <c r="O22" s="162">
        <v>1</v>
      </c>
      <c r="P22" s="162">
        <v>0</v>
      </c>
      <c r="Q22" s="162">
        <v>0</v>
      </c>
      <c r="R22" s="162">
        <v>0</v>
      </c>
      <c r="S22" s="162">
        <v>0</v>
      </c>
      <c r="T22" s="30">
        <f>COUNTIF(D22:S22,"1")</f>
        <v>4</v>
      </c>
      <c r="U22" s="31">
        <f t="shared" si="2"/>
        <v>0.2</v>
      </c>
      <c r="V22" s="33">
        <v>3</v>
      </c>
      <c r="W22" s="162">
        <v>3</v>
      </c>
      <c r="X22" s="59" t="str">
        <f t="shared" si="3"/>
        <v>подтвердил</v>
      </c>
      <c r="Y22" s="42">
        <f t="shared" si="1"/>
        <v>0</v>
      </c>
      <c r="Z22" s="41"/>
      <c r="AA22" s="19" t="str">
        <f>A23</f>
        <v xml:space="preserve">Фамилия </v>
      </c>
      <c r="AB22" s="20">
        <f t="shared" si="0"/>
        <v>0.35</v>
      </c>
      <c r="AC22" s="19"/>
      <c r="AD22" s="19"/>
      <c r="AE22" s="32"/>
      <c r="AF22" s="32"/>
      <c r="AG22" s="32"/>
      <c r="AH22" s="32"/>
      <c r="AI22" s="32"/>
      <c r="AJ22" s="32"/>
    </row>
    <row r="23" spans="1:36" ht="15.6" x14ac:dyDescent="0.3">
      <c r="A23" s="46" t="s">
        <v>20</v>
      </c>
      <c r="B23" s="46"/>
      <c r="C23" s="46">
        <v>60094</v>
      </c>
      <c r="D23" s="162">
        <v>1</v>
      </c>
      <c r="E23" s="162">
        <v>0</v>
      </c>
      <c r="F23" s="162">
        <v>1</v>
      </c>
      <c r="G23" s="162">
        <v>1</v>
      </c>
      <c r="H23" s="162">
        <v>1</v>
      </c>
      <c r="I23" s="162">
        <v>0</v>
      </c>
      <c r="J23" s="162">
        <v>1</v>
      </c>
      <c r="K23" s="162">
        <v>0</v>
      </c>
      <c r="L23" s="162">
        <v>0</v>
      </c>
      <c r="M23" s="162">
        <v>0</v>
      </c>
      <c r="N23" s="162">
        <v>1</v>
      </c>
      <c r="O23" s="162">
        <v>0</v>
      </c>
      <c r="P23" s="162">
        <v>0</v>
      </c>
      <c r="Q23" s="162">
        <v>1</v>
      </c>
      <c r="R23" s="162">
        <v>0</v>
      </c>
      <c r="S23" s="162">
        <v>0</v>
      </c>
      <c r="T23" s="30">
        <f>COUNTIF(D23:S23,"1")</f>
        <v>7</v>
      </c>
      <c r="U23" s="31">
        <f t="shared" si="2"/>
        <v>0.35</v>
      </c>
      <c r="V23" s="33">
        <v>3</v>
      </c>
      <c r="W23" s="162">
        <v>3</v>
      </c>
      <c r="X23" s="59" t="str">
        <f t="shared" si="3"/>
        <v>подтвердил</v>
      </c>
      <c r="Y23" s="42">
        <f t="shared" si="1"/>
        <v>0</v>
      </c>
      <c r="Z23" s="41"/>
      <c r="AA23" s="19" t="str">
        <f>A24</f>
        <v xml:space="preserve">Фамилия </v>
      </c>
      <c r="AB23" s="20">
        <f t="shared" si="0"/>
        <v>0</v>
      </c>
      <c r="AC23" s="19"/>
      <c r="AD23" s="19"/>
      <c r="AE23" s="32"/>
      <c r="AF23" s="32"/>
      <c r="AG23" s="32"/>
      <c r="AH23" s="32"/>
      <c r="AI23" s="32"/>
      <c r="AJ23" s="32"/>
    </row>
    <row r="24" spans="1:36" ht="15.6" x14ac:dyDescent="0.3">
      <c r="A24" s="46" t="s">
        <v>20</v>
      </c>
      <c r="B24" s="46"/>
      <c r="C24" s="46" t="s">
        <v>54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30">
        <f>COUNTIF(D24:S24,"1")</f>
        <v>0</v>
      </c>
      <c r="U24" s="31">
        <f t="shared" si="2"/>
        <v>0</v>
      </c>
      <c r="V24" s="33"/>
      <c r="W24" s="162"/>
      <c r="X24" s="59" t="str">
        <f t="shared" si="3"/>
        <v>подтвердил</v>
      </c>
      <c r="Y24" s="42">
        <f t="shared" si="1"/>
        <v>0</v>
      </c>
      <c r="Z24" s="41"/>
      <c r="AA24" s="19" t="str">
        <f>A25</f>
        <v xml:space="preserve">Фамилия </v>
      </c>
      <c r="AB24" s="20">
        <f t="shared" si="0"/>
        <v>0</v>
      </c>
      <c r="AC24" s="19"/>
      <c r="AD24" s="19"/>
      <c r="AE24" s="32"/>
      <c r="AF24" s="32"/>
      <c r="AG24" s="32"/>
      <c r="AH24" s="32"/>
      <c r="AI24" s="32"/>
      <c r="AJ24" s="32"/>
    </row>
    <row r="25" spans="1:36" ht="15.6" x14ac:dyDescent="0.3">
      <c r="A25" s="46" t="s">
        <v>20</v>
      </c>
      <c r="B25" s="46"/>
      <c r="C25" s="46" t="s">
        <v>54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30">
        <f>COUNTIF(D25:S25,"1")</f>
        <v>0</v>
      </c>
      <c r="U25" s="31">
        <f t="shared" si="2"/>
        <v>0</v>
      </c>
      <c r="V25" s="33"/>
      <c r="W25" s="162"/>
      <c r="X25" s="59" t="str">
        <f t="shared" si="3"/>
        <v>подтвердил</v>
      </c>
      <c r="Y25" s="42">
        <f t="shared" si="1"/>
        <v>0</v>
      </c>
      <c r="Z25" s="41"/>
      <c r="AA25" s="19" t="str">
        <f>A26</f>
        <v xml:space="preserve">Фамилия </v>
      </c>
      <c r="AB25" s="20">
        <f t="shared" si="0"/>
        <v>0.35</v>
      </c>
      <c r="AC25" s="19"/>
      <c r="AD25" s="19"/>
      <c r="AE25" s="32"/>
      <c r="AF25" s="32"/>
      <c r="AG25" s="32"/>
      <c r="AH25" s="32"/>
      <c r="AI25" s="32"/>
      <c r="AJ25" s="32"/>
    </row>
    <row r="26" spans="1:36" ht="15.6" x14ac:dyDescent="0.3">
      <c r="A26" s="46" t="s">
        <v>20</v>
      </c>
      <c r="B26" s="46"/>
      <c r="C26" s="46">
        <v>60097</v>
      </c>
      <c r="D26" s="162">
        <v>1</v>
      </c>
      <c r="E26" s="162">
        <v>1</v>
      </c>
      <c r="F26" s="162">
        <v>1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1</v>
      </c>
      <c r="O26" s="162">
        <v>1</v>
      </c>
      <c r="P26" s="162">
        <v>1</v>
      </c>
      <c r="Q26" s="162">
        <v>1</v>
      </c>
      <c r="R26" s="162">
        <v>0</v>
      </c>
      <c r="S26" s="162">
        <v>0</v>
      </c>
      <c r="T26" s="30">
        <f>COUNTIF(D26:S26,"1")</f>
        <v>7</v>
      </c>
      <c r="U26" s="31">
        <f t="shared" si="2"/>
        <v>0.35</v>
      </c>
      <c r="V26" s="33">
        <v>3</v>
      </c>
      <c r="W26" s="162">
        <v>3</v>
      </c>
      <c r="X26" s="59" t="str">
        <f t="shared" si="3"/>
        <v>подтвердил</v>
      </c>
      <c r="Y26" s="42">
        <f t="shared" si="1"/>
        <v>0</v>
      </c>
      <c r="Z26" s="41"/>
      <c r="AA26" s="19" t="str">
        <f>A27</f>
        <v xml:space="preserve">Фамилия </v>
      </c>
      <c r="AB26" s="20">
        <f t="shared" si="0"/>
        <v>0</v>
      </c>
      <c r="AC26" s="19"/>
      <c r="AD26" s="19"/>
      <c r="AE26" s="32"/>
      <c r="AF26" s="32"/>
      <c r="AG26" s="32"/>
      <c r="AH26" s="32"/>
      <c r="AI26" s="32"/>
      <c r="AJ26" s="32"/>
    </row>
    <row r="27" spans="1:36" ht="15.6" x14ac:dyDescent="0.3">
      <c r="A27" s="46" t="s">
        <v>20</v>
      </c>
      <c r="B27" s="46"/>
      <c r="C27" s="46" t="s">
        <v>54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30">
        <f>COUNTIF(D27:S27,"1")</f>
        <v>0</v>
      </c>
      <c r="U27" s="31">
        <f t="shared" si="2"/>
        <v>0</v>
      </c>
      <c r="V27" s="33"/>
      <c r="W27" s="162"/>
      <c r="X27" s="59" t="str">
        <f t="shared" si="3"/>
        <v>подтвердил</v>
      </c>
      <c r="Y27" s="42">
        <f t="shared" si="1"/>
        <v>0</v>
      </c>
      <c r="Z27" s="41"/>
      <c r="AA27" s="19" t="str">
        <f>A28</f>
        <v xml:space="preserve">Фамилия </v>
      </c>
      <c r="AB27" s="20">
        <f t="shared" si="0"/>
        <v>0.15</v>
      </c>
      <c r="AC27" s="19"/>
      <c r="AD27" s="19"/>
      <c r="AE27" s="32"/>
      <c r="AF27" s="32"/>
      <c r="AG27" s="32"/>
      <c r="AH27" s="32"/>
      <c r="AI27" s="32"/>
      <c r="AJ27" s="32"/>
    </row>
    <row r="28" spans="1:36" ht="15.6" x14ac:dyDescent="0.3">
      <c r="A28" s="46" t="s">
        <v>20</v>
      </c>
      <c r="B28" s="46"/>
      <c r="C28" s="46">
        <v>60099</v>
      </c>
      <c r="D28" s="162">
        <v>0</v>
      </c>
      <c r="E28" s="162">
        <v>0</v>
      </c>
      <c r="F28" s="162">
        <v>0</v>
      </c>
      <c r="G28" s="162">
        <v>0</v>
      </c>
      <c r="H28" s="162">
        <v>1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1</v>
      </c>
      <c r="O28" s="162">
        <v>1</v>
      </c>
      <c r="P28" s="162">
        <v>0</v>
      </c>
      <c r="Q28" s="162">
        <v>0</v>
      </c>
      <c r="R28" s="162">
        <v>0</v>
      </c>
      <c r="S28" s="162">
        <v>0</v>
      </c>
      <c r="T28" s="30">
        <f>COUNTIF(D28:S28,"1")</f>
        <v>3</v>
      </c>
      <c r="U28" s="31">
        <f t="shared" si="2"/>
        <v>0.15</v>
      </c>
      <c r="V28" s="33">
        <v>2</v>
      </c>
      <c r="W28" s="162">
        <v>3</v>
      </c>
      <c r="X28" s="59" t="str">
        <f t="shared" si="3"/>
        <v>понизил</v>
      </c>
      <c r="Y28" s="42">
        <f t="shared" si="1"/>
        <v>-1</v>
      </c>
      <c r="Z28" s="41"/>
      <c r="AA28" s="19" t="str">
        <f>A29</f>
        <v xml:space="preserve">Фамилия </v>
      </c>
      <c r="AB28" s="20">
        <f t="shared" si="0"/>
        <v>0.35</v>
      </c>
      <c r="AC28" s="19"/>
      <c r="AD28" s="19"/>
      <c r="AE28" s="32"/>
      <c r="AF28" s="32"/>
      <c r="AG28" s="32"/>
      <c r="AH28" s="32"/>
      <c r="AI28" s="32"/>
      <c r="AJ28" s="32"/>
    </row>
    <row r="29" spans="1:36" ht="15.6" x14ac:dyDescent="0.3">
      <c r="A29" s="46" t="s">
        <v>20</v>
      </c>
      <c r="B29" s="46"/>
      <c r="C29" s="46">
        <v>60100</v>
      </c>
      <c r="D29" s="162">
        <v>1</v>
      </c>
      <c r="E29" s="162">
        <v>1</v>
      </c>
      <c r="F29" s="162">
        <v>1</v>
      </c>
      <c r="G29" s="162">
        <v>0</v>
      </c>
      <c r="H29" s="162">
        <v>1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1</v>
      </c>
      <c r="O29" s="162">
        <v>1</v>
      </c>
      <c r="P29" s="162">
        <v>0</v>
      </c>
      <c r="Q29" s="162">
        <v>1</v>
      </c>
      <c r="R29" s="162">
        <v>0</v>
      </c>
      <c r="S29" s="162">
        <v>0</v>
      </c>
      <c r="T29" s="30">
        <f>COUNTIF(D29:S29,"1")</f>
        <v>7</v>
      </c>
      <c r="U29" s="31">
        <f t="shared" si="2"/>
        <v>0.35</v>
      </c>
      <c r="V29" s="33">
        <v>3</v>
      </c>
      <c r="W29" s="162">
        <v>4</v>
      </c>
      <c r="X29" s="59" t="str">
        <f t="shared" si="3"/>
        <v>понизил</v>
      </c>
      <c r="Y29" s="42">
        <f t="shared" si="1"/>
        <v>-1</v>
      </c>
      <c r="Z29" s="41"/>
      <c r="AA29" s="19" t="str">
        <f>A30</f>
        <v xml:space="preserve">Фамилия </v>
      </c>
      <c r="AB29" s="20">
        <f t="shared" si="0"/>
        <v>0.25</v>
      </c>
      <c r="AC29" s="19"/>
      <c r="AD29" s="19"/>
      <c r="AE29" s="32"/>
      <c r="AF29" s="32"/>
      <c r="AG29" s="32"/>
      <c r="AH29" s="32"/>
      <c r="AI29" s="32"/>
      <c r="AJ29" s="32"/>
    </row>
    <row r="30" spans="1:36" ht="15.6" x14ac:dyDescent="0.3">
      <c r="A30" s="46" t="s">
        <v>20</v>
      </c>
      <c r="B30" s="46"/>
      <c r="C30" s="46">
        <v>60101</v>
      </c>
      <c r="D30" s="162">
        <v>0</v>
      </c>
      <c r="E30" s="162">
        <v>1</v>
      </c>
      <c r="F30" s="162">
        <v>1</v>
      </c>
      <c r="G30" s="162">
        <v>1</v>
      </c>
      <c r="H30" s="162">
        <v>0</v>
      </c>
      <c r="I30" s="162">
        <v>0</v>
      </c>
      <c r="J30" s="162">
        <v>0</v>
      </c>
      <c r="K30" s="162">
        <v>0</v>
      </c>
      <c r="L30" s="162">
        <v>2</v>
      </c>
      <c r="M30" s="162">
        <v>0</v>
      </c>
      <c r="N30" s="162">
        <v>1</v>
      </c>
      <c r="O30" s="162">
        <v>1</v>
      </c>
      <c r="P30" s="162">
        <v>0</v>
      </c>
      <c r="Q30" s="162">
        <v>0</v>
      </c>
      <c r="R30" s="162">
        <v>0</v>
      </c>
      <c r="S30" s="162">
        <v>0</v>
      </c>
      <c r="T30" s="30">
        <f>COUNTIF(D30:S30,"1")</f>
        <v>5</v>
      </c>
      <c r="U30" s="31">
        <f t="shared" si="2"/>
        <v>0.25</v>
      </c>
      <c r="V30" s="33">
        <v>2</v>
      </c>
      <c r="W30" s="162">
        <v>3</v>
      </c>
      <c r="X30" s="59" t="str">
        <f t="shared" si="3"/>
        <v>понизил</v>
      </c>
      <c r="Y30" s="42">
        <f t="shared" si="1"/>
        <v>-1</v>
      </c>
      <c r="Z30" s="41"/>
      <c r="AA30" s="19" t="str">
        <f>A31</f>
        <v xml:space="preserve">Фамилия </v>
      </c>
      <c r="AB30" s="20">
        <f t="shared" si="0"/>
        <v>0.3</v>
      </c>
      <c r="AC30" s="19"/>
      <c r="AD30" s="19"/>
      <c r="AE30" s="32"/>
      <c r="AF30" s="32"/>
      <c r="AG30" s="32"/>
      <c r="AH30" s="32"/>
      <c r="AI30" s="32"/>
      <c r="AJ30" s="32"/>
    </row>
    <row r="31" spans="1:36" ht="15.6" x14ac:dyDescent="0.3">
      <c r="A31" s="46" t="s">
        <v>20</v>
      </c>
      <c r="B31" s="46"/>
      <c r="C31" s="46">
        <v>60102</v>
      </c>
      <c r="D31" s="162">
        <v>1</v>
      </c>
      <c r="E31" s="162">
        <v>0</v>
      </c>
      <c r="F31" s="162">
        <v>0</v>
      </c>
      <c r="G31" s="162">
        <v>0</v>
      </c>
      <c r="H31" s="162">
        <v>1</v>
      </c>
      <c r="I31" s="162">
        <v>0</v>
      </c>
      <c r="J31" s="162">
        <v>1</v>
      </c>
      <c r="K31" s="162">
        <v>0</v>
      </c>
      <c r="L31" s="162">
        <v>2</v>
      </c>
      <c r="M31" s="162">
        <v>2</v>
      </c>
      <c r="N31" s="162">
        <v>1</v>
      </c>
      <c r="O31" s="162">
        <v>1</v>
      </c>
      <c r="P31" s="162">
        <v>1</v>
      </c>
      <c r="Q31" s="162">
        <v>0</v>
      </c>
      <c r="R31" s="162">
        <v>0</v>
      </c>
      <c r="S31" s="162">
        <v>0</v>
      </c>
      <c r="T31" s="30">
        <f>COUNTIF(D31:S31,"1")</f>
        <v>6</v>
      </c>
      <c r="U31" s="31">
        <f t="shared" si="2"/>
        <v>0.3</v>
      </c>
      <c r="V31" s="33">
        <v>3</v>
      </c>
      <c r="W31" s="162">
        <v>4</v>
      </c>
      <c r="X31" s="59" t="str">
        <f t="shared" si="3"/>
        <v>понизил</v>
      </c>
      <c r="Y31" s="42">
        <f t="shared" si="1"/>
        <v>-1</v>
      </c>
      <c r="Z31" s="41"/>
      <c r="AA31" s="19" t="str">
        <f>A32</f>
        <v xml:space="preserve">Фамилия </v>
      </c>
      <c r="AB31" s="20">
        <f t="shared" si="0"/>
        <v>0.55000000000000004</v>
      </c>
      <c r="AC31" s="19"/>
      <c r="AD31" s="19"/>
      <c r="AE31" s="32"/>
      <c r="AF31" s="32"/>
      <c r="AG31" s="32"/>
      <c r="AH31" s="32"/>
      <c r="AI31" s="32"/>
      <c r="AJ31" s="32"/>
    </row>
    <row r="32" spans="1:36" ht="15.6" x14ac:dyDescent="0.3">
      <c r="A32" s="46" t="s">
        <v>20</v>
      </c>
      <c r="B32" s="46"/>
      <c r="C32" s="46">
        <v>60103</v>
      </c>
      <c r="D32" s="162">
        <v>1</v>
      </c>
      <c r="E32" s="162">
        <v>1</v>
      </c>
      <c r="F32" s="162">
        <v>1</v>
      </c>
      <c r="G32" s="162">
        <v>1</v>
      </c>
      <c r="H32" s="162">
        <v>1</v>
      </c>
      <c r="I32" s="162">
        <v>2</v>
      </c>
      <c r="J32" s="162">
        <v>1</v>
      </c>
      <c r="K32" s="162">
        <v>1</v>
      </c>
      <c r="L32" s="162">
        <v>2</v>
      </c>
      <c r="M32" s="162">
        <v>0</v>
      </c>
      <c r="N32" s="162">
        <v>1</v>
      </c>
      <c r="O32" s="162">
        <v>1</v>
      </c>
      <c r="P32" s="162">
        <v>1</v>
      </c>
      <c r="Q32" s="162">
        <v>1</v>
      </c>
      <c r="R32" s="162">
        <v>0</v>
      </c>
      <c r="S32" s="162">
        <v>0</v>
      </c>
      <c r="T32" s="30">
        <f>COUNTIF(D32:S32,"1")</f>
        <v>11</v>
      </c>
      <c r="U32" s="31">
        <f t="shared" si="2"/>
        <v>0.55000000000000004</v>
      </c>
      <c r="V32" s="33">
        <v>4</v>
      </c>
      <c r="W32" s="162">
        <v>5</v>
      </c>
      <c r="X32" s="59" t="str">
        <f t="shared" si="3"/>
        <v>понизил</v>
      </c>
      <c r="Y32" s="42">
        <f t="shared" si="1"/>
        <v>-1</v>
      </c>
      <c r="Z32" s="41"/>
      <c r="AA32" s="19" t="str">
        <f>A33</f>
        <v xml:space="preserve">Фамилия </v>
      </c>
      <c r="AB32" s="20">
        <f t="shared" si="0"/>
        <v>0.15</v>
      </c>
      <c r="AC32" s="19"/>
      <c r="AD32" s="19"/>
      <c r="AE32" s="32"/>
      <c r="AF32" s="32"/>
      <c r="AG32" s="32"/>
      <c r="AH32" s="32"/>
      <c r="AI32" s="32"/>
      <c r="AJ32" s="32"/>
    </row>
    <row r="33" spans="1:36" ht="15.6" x14ac:dyDescent="0.3">
      <c r="A33" s="46" t="s">
        <v>20</v>
      </c>
      <c r="B33" s="46"/>
      <c r="C33" s="46">
        <v>60104</v>
      </c>
      <c r="D33" s="162">
        <v>1</v>
      </c>
      <c r="E33" s="162">
        <v>0</v>
      </c>
      <c r="F33" s="162">
        <v>0</v>
      </c>
      <c r="G33" s="162">
        <v>0</v>
      </c>
      <c r="H33" s="162">
        <v>0</v>
      </c>
      <c r="I33" s="162">
        <v>2</v>
      </c>
      <c r="J33" s="162">
        <v>1</v>
      </c>
      <c r="K33" s="162">
        <v>0</v>
      </c>
      <c r="L33" s="162">
        <v>0</v>
      </c>
      <c r="M33" s="162">
        <v>2</v>
      </c>
      <c r="N33" s="162">
        <v>0</v>
      </c>
      <c r="O33" s="162">
        <v>0</v>
      </c>
      <c r="P33" s="162">
        <v>1</v>
      </c>
      <c r="Q33" s="162">
        <v>0</v>
      </c>
      <c r="R33" s="162">
        <v>0</v>
      </c>
      <c r="S33" s="162">
        <v>0</v>
      </c>
      <c r="T33" s="30">
        <f>COUNTIF(D33:S33,"1")</f>
        <v>3</v>
      </c>
      <c r="U33" s="31">
        <f t="shared" si="2"/>
        <v>0.15</v>
      </c>
      <c r="V33" s="33">
        <v>2</v>
      </c>
      <c r="W33" s="162">
        <v>3</v>
      </c>
      <c r="X33" s="59" t="str">
        <f t="shared" si="3"/>
        <v>понизил</v>
      </c>
      <c r="Y33" s="42">
        <f t="shared" si="1"/>
        <v>-1</v>
      </c>
      <c r="Z33" s="41"/>
      <c r="AA33" s="19" t="str">
        <f>A34</f>
        <v xml:space="preserve">Фамилия </v>
      </c>
      <c r="AB33" s="20">
        <f t="shared" si="0"/>
        <v>0</v>
      </c>
      <c r="AC33" s="19"/>
      <c r="AD33" s="19"/>
      <c r="AE33" s="32"/>
      <c r="AF33" s="32"/>
      <c r="AG33" s="32"/>
      <c r="AH33" s="32"/>
      <c r="AI33" s="32"/>
      <c r="AJ33" s="32"/>
    </row>
    <row r="34" spans="1:36" ht="15.6" x14ac:dyDescent="0.3">
      <c r="A34" s="46" t="s">
        <v>20</v>
      </c>
      <c r="B34" s="46"/>
      <c r="C34" s="46" t="s">
        <v>54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30">
        <f>COUNTIF(D34:S34,"1")</f>
        <v>0</v>
      </c>
      <c r="U34" s="31">
        <f t="shared" si="2"/>
        <v>0</v>
      </c>
      <c r="V34" s="33"/>
      <c r="W34" s="162"/>
      <c r="X34" s="59" t="str">
        <f t="shared" si="3"/>
        <v>подтвердил</v>
      </c>
      <c r="Y34" s="42">
        <f t="shared" si="1"/>
        <v>0</v>
      </c>
      <c r="Z34" s="41"/>
      <c r="AA34" s="19" t="str">
        <f>A35</f>
        <v xml:space="preserve">Фамилия </v>
      </c>
      <c r="AB34" s="20">
        <f t="shared" si="0"/>
        <v>0</v>
      </c>
      <c r="AC34" s="19"/>
      <c r="AD34" s="19"/>
      <c r="AE34" s="32"/>
      <c r="AF34" s="32"/>
      <c r="AG34" s="32"/>
      <c r="AH34" s="32"/>
      <c r="AI34" s="32"/>
      <c r="AJ34" s="32"/>
    </row>
    <row r="35" spans="1:36" ht="15.6" x14ac:dyDescent="0.3">
      <c r="A35" s="46" t="s">
        <v>20</v>
      </c>
      <c r="B35" s="46"/>
      <c r="C35" s="46" t="s">
        <v>54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30">
        <f>COUNTIF(D35:S35,"1")</f>
        <v>0</v>
      </c>
      <c r="U35" s="31">
        <f t="shared" si="2"/>
        <v>0</v>
      </c>
      <c r="V35" s="33"/>
      <c r="W35" s="162"/>
      <c r="X35" s="59" t="str">
        <f t="shared" si="3"/>
        <v>подтвердил</v>
      </c>
      <c r="Y35" s="42">
        <f t="shared" si="1"/>
        <v>0</v>
      </c>
      <c r="Z35" s="41"/>
      <c r="AA35" s="19" t="str">
        <f>A36</f>
        <v xml:space="preserve">Фамилия </v>
      </c>
      <c r="AB35" s="20">
        <f t="shared" si="0"/>
        <v>0.35</v>
      </c>
      <c r="AC35" s="19"/>
      <c r="AD35" s="19"/>
      <c r="AE35" s="32"/>
      <c r="AF35" s="32"/>
      <c r="AG35" s="32"/>
      <c r="AH35" s="32"/>
      <c r="AI35" s="32"/>
      <c r="AJ35" s="32"/>
    </row>
    <row r="36" spans="1:36" ht="15.6" x14ac:dyDescent="0.3">
      <c r="A36" s="46" t="s">
        <v>20</v>
      </c>
      <c r="B36" s="46"/>
      <c r="C36" s="46">
        <v>60107</v>
      </c>
      <c r="D36" s="162">
        <v>0</v>
      </c>
      <c r="E36" s="162">
        <v>1</v>
      </c>
      <c r="F36" s="162">
        <v>1</v>
      </c>
      <c r="G36" s="162">
        <v>0</v>
      </c>
      <c r="H36" s="162">
        <v>1</v>
      </c>
      <c r="I36" s="162">
        <v>0</v>
      </c>
      <c r="J36" s="162">
        <v>1</v>
      </c>
      <c r="K36" s="162">
        <v>0</v>
      </c>
      <c r="L36" s="162">
        <v>2</v>
      </c>
      <c r="M36" s="162">
        <v>2</v>
      </c>
      <c r="N36" s="162">
        <v>1</v>
      </c>
      <c r="O36" s="162">
        <v>1</v>
      </c>
      <c r="P36" s="162">
        <v>0</v>
      </c>
      <c r="Q36" s="162">
        <v>0</v>
      </c>
      <c r="R36" s="162">
        <v>1</v>
      </c>
      <c r="S36" s="162">
        <v>2</v>
      </c>
      <c r="T36" s="30">
        <f>COUNTIF(D36:S36,"1")</f>
        <v>7</v>
      </c>
      <c r="U36" s="31">
        <f t="shared" si="2"/>
        <v>0.35</v>
      </c>
      <c r="V36" s="33">
        <v>3</v>
      </c>
      <c r="W36" s="162">
        <v>4</v>
      </c>
      <c r="X36" s="59" t="str">
        <f t="shared" si="3"/>
        <v>понизил</v>
      </c>
      <c r="Y36" s="42">
        <f t="shared" si="1"/>
        <v>-1</v>
      </c>
      <c r="Z36" s="41"/>
      <c r="AA36" s="19" t="str">
        <f>A37</f>
        <v xml:space="preserve">Фамилия </v>
      </c>
      <c r="AB36" s="20">
        <f t="shared" si="0"/>
        <v>0.25</v>
      </c>
      <c r="AC36" s="19"/>
      <c r="AD36" s="19"/>
      <c r="AE36" s="32"/>
      <c r="AF36" s="32"/>
      <c r="AG36" s="32"/>
      <c r="AH36" s="32"/>
      <c r="AI36" s="32"/>
      <c r="AJ36" s="32"/>
    </row>
    <row r="37" spans="1:36" ht="15.6" x14ac:dyDescent="0.3">
      <c r="A37" s="46" t="s">
        <v>20</v>
      </c>
      <c r="B37" s="46"/>
      <c r="C37" s="46">
        <v>60108</v>
      </c>
      <c r="D37" s="162">
        <v>0</v>
      </c>
      <c r="E37" s="162">
        <v>1</v>
      </c>
      <c r="F37" s="162">
        <v>0</v>
      </c>
      <c r="G37" s="162">
        <v>0</v>
      </c>
      <c r="H37" s="162">
        <v>1</v>
      </c>
      <c r="I37" s="162">
        <v>0</v>
      </c>
      <c r="J37" s="162">
        <v>1</v>
      </c>
      <c r="K37" s="162">
        <v>0</v>
      </c>
      <c r="L37" s="162">
        <v>2</v>
      </c>
      <c r="M37" s="162">
        <v>0</v>
      </c>
      <c r="N37" s="162">
        <v>1</v>
      </c>
      <c r="O37" s="162">
        <v>1</v>
      </c>
      <c r="P37" s="162">
        <v>0</v>
      </c>
      <c r="Q37" s="162">
        <v>0</v>
      </c>
      <c r="R37" s="162">
        <v>0</v>
      </c>
      <c r="S37" s="162">
        <v>0</v>
      </c>
      <c r="T37" s="30">
        <f>COUNTIF(D37:S37,"1")</f>
        <v>5</v>
      </c>
      <c r="U37" s="31">
        <f t="shared" si="2"/>
        <v>0.25</v>
      </c>
      <c r="V37" s="33">
        <v>2</v>
      </c>
      <c r="W37" s="162">
        <v>3</v>
      </c>
      <c r="X37" s="59" t="str">
        <f t="shared" si="3"/>
        <v>понизил</v>
      </c>
      <c r="Y37" s="42">
        <f t="shared" si="1"/>
        <v>-1</v>
      </c>
      <c r="Z37" s="41"/>
      <c r="AA37" s="19" t="str">
        <f>A38</f>
        <v xml:space="preserve">Фамилия </v>
      </c>
      <c r="AB37" s="20">
        <f t="shared" si="0"/>
        <v>0.45</v>
      </c>
      <c r="AC37" s="19"/>
      <c r="AD37" s="19"/>
      <c r="AE37" s="32"/>
      <c r="AF37" s="32"/>
      <c r="AG37" s="32"/>
      <c r="AH37" s="32"/>
      <c r="AI37" s="32"/>
      <c r="AJ37" s="32"/>
    </row>
    <row r="38" spans="1:36" ht="15.6" x14ac:dyDescent="0.3">
      <c r="A38" s="46" t="s">
        <v>20</v>
      </c>
      <c r="B38" s="46"/>
      <c r="C38" s="46">
        <v>60109</v>
      </c>
      <c r="D38" s="162">
        <v>1</v>
      </c>
      <c r="E38" s="162">
        <v>0</v>
      </c>
      <c r="F38" s="162">
        <v>1</v>
      </c>
      <c r="G38" s="162">
        <v>1</v>
      </c>
      <c r="H38" s="162">
        <v>0</v>
      </c>
      <c r="I38" s="162">
        <v>0</v>
      </c>
      <c r="J38" s="162">
        <v>1</v>
      </c>
      <c r="K38" s="162">
        <v>1</v>
      </c>
      <c r="L38" s="162">
        <v>2</v>
      </c>
      <c r="M38" s="162">
        <v>0</v>
      </c>
      <c r="N38" s="162">
        <v>1</v>
      </c>
      <c r="O38" s="162">
        <v>1</v>
      </c>
      <c r="P38" s="162">
        <v>1</v>
      </c>
      <c r="Q38" s="162">
        <v>1</v>
      </c>
      <c r="R38" s="162">
        <v>0</v>
      </c>
      <c r="S38" s="162">
        <v>0</v>
      </c>
      <c r="T38" s="30">
        <f>COUNTIF(D38:S38,"1")</f>
        <v>9</v>
      </c>
      <c r="U38" s="31">
        <f t="shared" si="2"/>
        <v>0.45</v>
      </c>
      <c r="V38" s="33">
        <v>4</v>
      </c>
      <c r="W38" s="162">
        <v>5</v>
      </c>
      <c r="X38" s="59" t="str">
        <f t="shared" si="3"/>
        <v>понизил</v>
      </c>
      <c r="Y38" s="42">
        <f t="shared" si="1"/>
        <v>-1</v>
      </c>
      <c r="Z38" s="41"/>
      <c r="AA38" s="19" t="str">
        <f>A39</f>
        <v xml:space="preserve">Фамилия </v>
      </c>
      <c r="AB38" s="20">
        <f t="shared" si="0"/>
        <v>0</v>
      </c>
      <c r="AC38" s="19"/>
      <c r="AD38" s="19"/>
      <c r="AE38" s="32"/>
      <c r="AF38" s="32"/>
      <c r="AG38" s="32"/>
      <c r="AH38" s="32"/>
      <c r="AI38" s="32"/>
      <c r="AJ38" s="32"/>
    </row>
    <row r="39" spans="1:36" ht="15.6" x14ac:dyDescent="0.3">
      <c r="A39" s="46" t="s">
        <v>20</v>
      </c>
      <c r="B39" s="46"/>
      <c r="C39" s="4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>
        <f>COUNTIF(D39:S39,"1")</f>
        <v>0</v>
      </c>
      <c r="U39" s="31">
        <f t="shared" si="2"/>
        <v>0</v>
      </c>
      <c r="V39" s="33"/>
      <c r="W39" s="33"/>
      <c r="X39" s="59" t="str">
        <f t="shared" si="3"/>
        <v>подтвердил</v>
      </c>
      <c r="Y39" s="42">
        <f t="shared" si="1"/>
        <v>0</v>
      </c>
      <c r="Z39" s="41"/>
      <c r="AA39" s="19" t="str">
        <f>A40</f>
        <v xml:space="preserve">Фамилия </v>
      </c>
      <c r="AB39" s="20">
        <f t="shared" si="0"/>
        <v>0</v>
      </c>
      <c r="AC39" s="19"/>
      <c r="AD39" s="19"/>
      <c r="AE39" s="32"/>
      <c r="AF39" s="32"/>
      <c r="AG39" s="32"/>
      <c r="AH39" s="32"/>
      <c r="AI39" s="32"/>
      <c r="AJ39" s="32"/>
    </row>
    <row r="40" spans="1:36" ht="15.6" x14ac:dyDescent="0.3">
      <c r="A40" s="46" t="s">
        <v>20</v>
      </c>
      <c r="B40" s="46"/>
      <c r="C40" s="4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30">
        <f>COUNTIF(D40:S40,"1")</f>
        <v>0</v>
      </c>
      <c r="U40" s="31">
        <f t="shared" si="2"/>
        <v>0</v>
      </c>
      <c r="V40" s="33"/>
      <c r="W40" s="33"/>
      <c r="X40" s="59" t="str">
        <f t="shared" si="3"/>
        <v>подтвердил</v>
      </c>
      <c r="Y40" s="42">
        <f t="shared" si="1"/>
        <v>0</v>
      </c>
      <c r="Z40" s="41"/>
      <c r="AA40" s="19" t="str">
        <f>A41</f>
        <v xml:space="preserve">Фамилия </v>
      </c>
      <c r="AB40" s="20">
        <f t="shared" si="0"/>
        <v>0</v>
      </c>
      <c r="AC40" s="19"/>
      <c r="AD40" s="19"/>
      <c r="AE40" s="32"/>
      <c r="AF40" s="32"/>
      <c r="AG40" s="32"/>
      <c r="AH40" s="32"/>
      <c r="AI40" s="32"/>
      <c r="AJ40" s="32"/>
    </row>
    <row r="41" spans="1:36" ht="15.6" x14ac:dyDescent="0.3">
      <c r="A41" s="46" t="s">
        <v>20</v>
      </c>
      <c r="B41" s="46"/>
      <c r="C41" s="4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30">
        <f>COUNTIF(D41:S41,"1")</f>
        <v>0</v>
      </c>
      <c r="U41" s="31">
        <f t="shared" si="2"/>
        <v>0</v>
      </c>
      <c r="V41" s="33"/>
      <c r="W41" s="33"/>
      <c r="X41" s="59" t="str">
        <f t="shared" si="3"/>
        <v>подтвердил</v>
      </c>
      <c r="Y41" s="42">
        <f t="shared" si="1"/>
        <v>0</v>
      </c>
      <c r="Z41" s="41"/>
      <c r="AA41" s="19" t="str">
        <f>A42</f>
        <v xml:space="preserve">Фамилия </v>
      </c>
      <c r="AB41" s="20">
        <f t="shared" si="0"/>
        <v>0</v>
      </c>
      <c r="AC41" s="19"/>
      <c r="AD41" s="19"/>
      <c r="AE41" s="32"/>
      <c r="AF41" s="32"/>
      <c r="AG41" s="32"/>
      <c r="AH41" s="32"/>
      <c r="AI41" s="32"/>
      <c r="AJ41" s="32"/>
    </row>
    <row r="42" spans="1:36" ht="15.6" x14ac:dyDescent="0.3">
      <c r="A42" s="46" t="s">
        <v>20</v>
      </c>
      <c r="B42" s="46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30">
        <f>COUNTIF(D42:S42,"1")</f>
        <v>0</v>
      </c>
      <c r="U42" s="31">
        <f t="shared" si="2"/>
        <v>0</v>
      </c>
      <c r="V42" s="33"/>
      <c r="W42" s="33"/>
      <c r="X42" s="59" t="str">
        <f t="shared" si="3"/>
        <v>подтвердил</v>
      </c>
      <c r="Y42" s="42">
        <f t="shared" si="1"/>
        <v>0</v>
      </c>
      <c r="Z42" s="41"/>
      <c r="AA42" s="19" t="str">
        <f>A43</f>
        <v xml:space="preserve">Фамилия </v>
      </c>
      <c r="AB42" s="20">
        <f t="shared" si="0"/>
        <v>0</v>
      </c>
      <c r="AC42" s="19"/>
      <c r="AD42" s="19"/>
      <c r="AE42" s="32"/>
      <c r="AF42" s="32"/>
      <c r="AG42" s="32"/>
      <c r="AH42" s="32"/>
      <c r="AI42" s="32"/>
      <c r="AJ42" s="32"/>
    </row>
    <row r="43" spans="1:36" ht="15.6" x14ac:dyDescent="0.3">
      <c r="A43" s="46" t="s">
        <v>20</v>
      </c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0">
        <f>COUNTIF(D43:S43,"1")</f>
        <v>0</v>
      </c>
      <c r="U43" s="31">
        <f t="shared" si="2"/>
        <v>0</v>
      </c>
      <c r="V43" s="33"/>
      <c r="W43" s="33"/>
      <c r="X43" s="59" t="str">
        <f t="shared" si="3"/>
        <v>подтвердил</v>
      </c>
      <c r="Y43" s="42">
        <f t="shared" si="1"/>
        <v>0</v>
      </c>
      <c r="Z43" s="41"/>
      <c r="AA43" s="19" t="str">
        <f>A44</f>
        <v xml:space="preserve">Фамилия </v>
      </c>
      <c r="AB43" s="20">
        <f t="shared" si="0"/>
        <v>0</v>
      </c>
      <c r="AC43" s="19"/>
      <c r="AD43" s="19"/>
      <c r="AE43" s="32"/>
      <c r="AF43" s="32"/>
      <c r="AG43" s="32"/>
      <c r="AH43" s="32"/>
      <c r="AI43" s="32"/>
      <c r="AJ43" s="32"/>
    </row>
    <row r="44" spans="1:36" ht="15.6" x14ac:dyDescent="0.3">
      <c r="A44" s="46" t="s">
        <v>20</v>
      </c>
      <c r="B44" s="46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30">
        <f>COUNTIF(D44:S44,"1")</f>
        <v>0</v>
      </c>
      <c r="U44" s="31">
        <f t="shared" si="2"/>
        <v>0</v>
      </c>
      <c r="V44" s="33"/>
      <c r="W44" s="33"/>
      <c r="X44" s="59" t="str">
        <f t="shared" si="3"/>
        <v>подтвердил</v>
      </c>
      <c r="Y44" s="42">
        <f t="shared" si="1"/>
        <v>0</v>
      </c>
      <c r="Z44" s="41"/>
      <c r="AA44" s="19" t="str">
        <f>A45</f>
        <v xml:space="preserve">Фамилия </v>
      </c>
      <c r="AB44" s="20">
        <f t="shared" si="0"/>
        <v>0</v>
      </c>
      <c r="AC44" s="19"/>
      <c r="AD44" s="19"/>
      <c r="AE44" s="32"/>
      <c r="AF44" s="32"/>
      <c r="AG44" s="32"/>
      <c r="AH44" s="32"/>
      <c r="AI44" s="32"/>
      <c r="AJ44" s="32"/>
    </row>
    <row r="45" spans="1:36" ht="15.6" x14ac:dyDescent="0.3">
      <c r="A45" s="46" t="s">
        <v>20</v>
      </c>
      <c r="B45" s="46"/>
      <c r="C45" s="4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0">
        <f>COUNTIF(D45:S45,"1")</f>
        <v>0</v>
      </c>
      <c r="U45" s="31">
        <f t="shared" si="2"/>
        <v>0</v>
      </c>
      <c r="V45" s="33"/>
      <c r="W45" s="33"/>
      <c r="X45" s="59" t="str">
        <f t="shared" si="3"/>
        <v>подтвердил</v>
      </c>
      <c r="Y45" s="42">
        <f t="shared" si="1"/>
        <v>0</v>
      </c>
      <c r="Z45" s="43"/>
      <c r="AA45" s="19" t="str">
        <f>A46</f>
        <v xml:space="preserve">Фамилия </v>
      </c>
      <c r="AB45" s="20">
        <f t="shared" si="0"/>
        <v>0</v>
      </c>
      <c r="AC45" s="19"/>
      <c r="AD45" s="19"/>
    </row>
    <row r="46" spans="1:36" ht="15.6" x14ac:dyDescent="0.3">
      <c r="A46" s="46" t="s">
        <v>20</v>
      </c>
      <c r="B46" s="46"/>
      <c r="C46" s="4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30">
        <f>COUNTIF(D46:S46,"1")</f>
        <v>0</v>
      </c>
      <c r="U46" s="31">
        <f t="shared" si="2"/>
        <v>0</v>
      </c>
      <c r="V46" s="33"/>
      <c r="W46" s="33"/>
      <c r="X46" s="59" t="str">
        <f t="shared" si="3"/>
        <v>подтвердил</v>
      </c>
      <c r="Y46" s="42">
        <f t="shared" si="1"/>
        <v>0</v>
      </c>
      <c r="Z46" s="43"/>
      <c r="AA46" s="19" t="str">
        <f>A47</f>
        <v xml:space="preserve">Фамилия </v>
      </c>
      <c r="AB46" s="20">
        <f t="shared" si="0"/>
        <v>0</v>
      </c>
      <c r="AC46" s="19"/>
      <c r="AD46" s="19"/>
    </row>
    <row r="47" spans="1:36" ht="15.6" x14ac:dyDescent="0.3">
      <c r="A47" s="46" t="s">
        <v>20</v>
      </c>
      <c r="B47" s="46"/>
      <c r="C47" s="4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30">
        <f>COUNTIF(D47:S47,"1")</f>
        <v>0</v>
      </c>
      <c r="U47" s="31">
        <f t="shared" si="2"/>
        <v>0</v>
      </c>
      <c r="V47" s="33"/>
      <c r="W47" s="33"/>
      <c r="X47" s="59" t="str">
        <f t="shared" si="3"/>
        <v>подтвердил</v>
      </c>
      <c r="Y47" s="42">
        <f t="shared" si="1"/>
        <v>0</v>
      </c>
      <c r="Z47" s="43"/>
      <c r="AA47" s="19" t="str">
        <f>A48</f>
        <v xml:space="preserve">Фамилия </v>
      </c>
      <c r="AB47" s="20">
        <f t="shared" si="0"/>
        <v>0</v>
      </c>
      <c r="AC47" s="19"/>
      <c r="AD47" s="19"/>
    </row>
    <row r="48" spans="1:36" ht="15.6" x14ac:dyDescent="0.3">
      <c r="A48" s="46" t="s">
        <v>20</v>
      </c>
      <c r="B48" s="46"/>
      <c r="C48" s="4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30">
        <f>COUNTIF(D48:S48,"1")</f>
        <v>0</v>
      </c>
      <c r="U48" s="31">
        <f t="shared" si="2"/>
        <v>0</v>
      </c>
      <c r="V48" s="33"/>
      <c r="W48" s="33"/>
      <c r="X48" s="59" t="str">
        <f t="shared" si="3"/>
        <v>подтвердил</v>
      </c>
      <c r="Y48" s="42">
        <f t="shared" si="1"/>
        <v>0</v>
      </c>
      <c r="Z48" s="43"/>
      <c r="AA48" s="19"/>
      <c r="AB48" s="20"/>
      <c r="AC48" s="19"/>
      <c r="AD48" s="19"/>
    </row>
    <row r="49" spans="1:28" ht="15.6" x14ac:dyDescent="0.3">
      <c r="A49" s="46" t="s">
        <v>20</v>
      </c>
      <c r="B49" s="46"/>
      <c r="C49" s="4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30">
        <f>COUNTIF(D49:S49,"1")</f>
        <v>0</v>
      </c>
      <c r="U49" s="31">
        <f t="shared" si="2"/>
        <v>0</v>
      </c>
      <c r="V49" s="33"/>
      <c r="W49" s="33"/>
      <c r="X49" s="59" t="str">
        <f t="shared" si="3"/>
        <v>подтвердил</v>
      </c>
      <c r="Y49" s="42">
        <f t="shared" si="1"/>
        <v>0</v>
      </c>
      <c r="Z49" s="43"/>
      <c r="AB49" s="12"/>
    </row>
    <row r="50" spans="1:28" ht="16.2" thickBot="1" x14ac:dyDescent="0.35">
      <c r="A50" s="62" t="s">
        <v>7</v>
      </c>
      <c r="B50" s="63"/>
      <c r="C50" s="63"/>
      <c r="D50" s="27">
        <f>COUNTIF(D10:D49,"1")</f>
        <v>11</v>
      </c>
      <c r="E50" s="27">
        <f t="shared" ref="E50:S50" si="4">COUNTIF(E10:E49,"1")</f>
        <v>6</v>
      </c>
      <c r="F50" s="27">
        <f t="shared" si="4"/>
        <v>9</v>
      </c>
      <c r="G50" s="27">
        <f t="shared" si="4"/>
        <v>6</v>
      </c>
      <c r="H50" s="27">
        <f t="shared" si="4"/>
        <v>16</v>
      </c>
      <c r="I50" s="27">
        <f t="shared" si="4"/>
        <v>0</v>
      </c>
      <c r="J50" s="27">
        <f t="shared" si="4"/>
        <v>11</v>
      </c>
      <c r="K50" s="27">
        <f t="shared" si="4"/>
        <v>3</v>
      </c>
      <c r="L50" s="27">
        <f t="shared" si="4"/>
        <v>0</v>
      </c>
      <c r="M50" s="27">
        <f t="shared" si="4"/>
        <v>0</v>
      </c>
      <c r="N50" s="27">
        <f t="shared" si="4"/>
        <v>17</v>
      </c>
      <c r="O50" s="27">
        <f t="shared" si="4"/>
        <v>16</v>
      </c>
      <c r="P50" s="27">
        <f t="shared" si="4"/>
        <v>9</v>
      </c>
      <c r="Q50" s="27">
        <f t="shared" si="4"/>
        <v>10</v>
      </c>
      <c r="R50" s="27">
        <f t="shared" si="4"/>
        <v>1</v>
      </c>
      <c r="S50" s="27">
        <f t="shared" si="4"/>
        <v>0</v>
      </c>
      <c r="T50" s="67"/>
      <c r="U50" s="68"/>
      <c r="V50" s="35"/>
      <c r="W50" s="35"/>
      <c r="X50" s="34"/>
      <c r="Y50" s="44"/>
      <c r="Z50" s="43"/>
    </row>
    <row r="51" spans="1:28" x14ac:dyDescent="0.3">
      <c r="D51" s="28">
        <f>D50/Анализ!$I$5</f>
        <v>0.55000000000000004</v>
      </c>
      <c r="E51" s="28">
        <f>E50/Анализ!$I$5</f>
        <v>0.3</v>
      </c>
      <c r="F51" s="28">
        <f>F50/Анализ!$I$5</f>
        <v>0.45</v>
      </c>
      <c r="G51" s="28">
        <f>G50/Анализ!$I$5</f>
        <v>0.3</v>
      </c>
      <c r="H51" s="28">
        <f>H50/Анализ!$I$5</f>
        <v>0.8</v>
      </c>
      <c r="I51" s="28">
        <f>I50/Анализ!$I$5</f>
        <v>0</v>
      </c>
      <c r="J51" s="28">
        <f>J50/Анализ!$I$5</f>
        <v>0.55000000000000004</v>
      </c>
      <c r="K51" s="28">
        <f>K50/Анализ!$I$5</f>
        <v>0.15</v>
      </c>
      <c r="L51" s="28">
        <f>L50/Анализ!$I$5</f>
        <v>0</v>
      </c>
      <c r="M51" s="28">
        <f>M50/Анализ!$I$5</f>
        <v>0</v>
      </c>
      <c r="N51" s="28">
        <f>N50/Анализ!$I$5</f>
        <v>0.85</v>
      </c>
      <c r="O51" s="28">
        <f>O50/Анализ!$I$5</f>
        <v>0.8</v>
      </c>
      <c r="P51" s="28">
        <f>P50/Анализ!$I$5</f>
        <v>0.45</v>
      </c>
      <c r="Q51" s="28">
        <f>Q50/Анализ!$I$5</f>
        <v>0.5</v>
      </c>
      <c r="R51" s="28">
        <f>R50/Анализ!$I$5</f>
        <v>0.05</v>
      </c>
      <c r="S51" s="28">
        <f>S50/Анализ!$I$5</f>
        <v>0</v>
      </c>
      <c r="Y51" s="19" t="s">
        <v>38</v>
      </c>
      <c r="Z51" s="19" t="s">
        <v>39</v>
      </c>
      <c r="AA51" s="19" t="s">
        <v>40</v>
      </c>
    </row>
    <row r="52" spans="1:28" x14ac:dyDescent="0.3">
      <c r="Y52" s="19">
        <f>COUNTIF(X10:X49,"подтвердил")</f>
        <v>26</v>
      </c>
      <c r="Z52" s="19">
        <f>COUNTIF(X10:X49,"понизил")</f>
        <v>14</v>
      </c>
      <c r="AA52" s="19">
        <f>COUNTIF(X10:X49,"повысил")</f>
        <v>0</v>
      </c>
    </row>
  </sheetData>
  <mergeCells count="4">
    <mergeCell ref="A50:C50"/>
    <mergeCell ref="D2:T4"/>
    <mergeCell ref="F6:R7"/>
    <mergeCell ref="T50:U50"/>
  </mergeCells>
  <conditionalFormatting sqref="Y10:Y49">
    <cfRule type="cellIs" dxfId="22" priority="12" operator="lessThanOrEqual">
      <formula>-2</formula>
    </cfRule>
  </conditionalFormatting>
  <conditionalFormatting sqref="X10:X49">
    <cfRule type="containsText" dxfId="21" priority="7" operator="containsText" text="подтвердил">
      <formula>NOT(ISERROR(SEARCH("подтвердил",X10)))</formula>
    </cfRule>
    <cfRule type="containsText" dxfId="20" priority="8" operator="containsText" text="подтвердил">
      <formula>NOT(ISERROR(SEARCH("подтвердил",X10)))</formula>
    </cfRule>
    <cfRule type="containsText" dxfId="19" priority="9" operator="containsText" text="повысил">
      <formula>NOT(ISERROR(SEARCH("повысил",X10)))</formula>
    </cfRule>
    <cfRule type="containsText" dxfId="18" priority="10" operator="containsText" text="понизил">
      <formula>NOT(ISERROR(SEARCH("понизил",X10)))</formula>
    </cfRule>
    <cfRule type="containsText" dxfId="17" priority="11" operator="containsText" text="потвердил">
      <formula>NOT(ISERROR(SEARCH("потвердил",X10)))</formula>
    </cfRule>
  </conditionalFormatting>
  <conditionalFormatting sqref="D10:S38">
    <cfRule type="expression" dxfId="4" priority="2" stopIfTrue="1">
      <formula>AY10=0</formula>
    </cfRule>
  </conditionalFormatting>
  <conditionalFormatting sqref="W10:W38">
    <cfRule type="expression" dxfId="1" priority="1" stopIfTrue="1">
      <formula>AA10=0</formula>
    </cfRule>
  </conditionalFormatting>
  <dataValidations count="2">
    <dataValidation type="list" allowBlank="1" showInputMessage="1" showErrorMessage="1" sqref="W10:W38">
      <formula1>Otc</formula1>
    </dataValidation>
    <dataValidation type="list" allowBlank="1" showInputMessage="1" showErrorMessage="1" error="введите балл ученика - _x000a_результат проверки (X - нет работы)" sqref="D10:S38">
      <formula1>CHOOSE(AY$8,ball1,ball2,ball3,ball4,ball5,ball6)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selection activeCell="A14" sqref="A14:D14"/>
    </sheetView>
  </sheetViews>
  <sheetFormatPr defaultRowHeight="14.4" x14ac:dyDescent="0.3"/>
  <cols>
    <col min="5" max="12" width="7.6640625" customWidth="1"/>
    <col min="13" max="13" width="10.88671875" customWidth="1"/>
    <col min="14" max="24" width="7.6640625" customWidth="1"/>
    <col min="27" max="27" width="5.88671875" customWidth="1"/>
    <col min="28" max="28" width="4.88671875" customWidth="1"/>
    <col min="29" max="29" width="5" customWidth="1"/>
    <col min="30" max="30" width="4.88671875" customWidth="1"/>
    <col min="31" max="31" width="5.109375" customWidth="1"/>
    <col min="32" max="32" width="4.88671875" customWidth="1"/>
    <col min="33" max="33" width="5" customWidth="1"/>
    <col min="34" max="34" width="5.109375" customWidth="1"/>
    <col min="35" max="36" width="4.88671875" customWidth="1"/>
    <col min="37" max="37" width="5.44140625" customWidth="1"/>
    <col min="38" max="38" width="4.44140625" customWidth="1"/>
    <col min="39" max="39" width="5.44140625" customWidth="1"/>
    <col min="40" max="40" width="5.33203125" customWidth="1"/>
    <col min="41" max="42" width="6.33203125" customWidth="1"/>
    <col min="43" max="43" width="7.6640625" customWidth="1"/>
    <col min="44" max="44" width="5.88671875" customWidth="1"/>
    <col min="45" max="45" width="5.44140625" customWidth="1"/>
    <col min="46" max="46" width="5.88671875" customWidth="1"/>
    <col min="47" max="47" width="6.6640625" customWidth="1"/>
    <col min="48" max="48" width="8.33203125" customWidth="1"/>
  </cols>
  <sheetData>
    <row r="1" spans="1:29" ht="16.2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4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29" ht="21" x14ac:dyDescent="0.4">
      <c r="C3" s="87" t="s">
        <v>25</v>
      </c>
      <c r="D3" s="87"/>
      <c r="E3" s="87"/>
      <c r="F3" s="88"/>
      <c r="G3" s="5"/>
      <c r="H3" s="6"/>
      <c r="I3" s="72"/>
      <c r="J3" s="72"/>
      <c r="M3" s="9">
        <v>2020</v>
      </c>
      <c r="O3" s="73" t="s">
        <v>0</v>
      </c>
      <c r="P3" s="74"/>
      <c r="Q3" s="74"/>
      <c r="R3" s="74"/>
      <c r="S3" s="74"/>
      <c r="T3" s="74"/>
      <c r="U3" s="74"/>
      <c r="V3" s="74"/>
      <c r="W3" s="74"/>
      <c r="X3" s="75"/>
    </row>
    <row r="4" spans="1:29" ht="16.2" x14ac:dyDescent="0.35">
      <c r="A4" s="81" t="s">
        <v>1</v>
      </c>
      <c r="B4" s="82"/>
      <c r="C4" s="82"/>
      <c r="D4" s="82"/>
      <c r="E4" s="82"/>
      <c r="F4" s="82"/>
      <c r="G4" s="83" t="s">
        <v>11</v>
      </c>
      <c r="H4" s="83"/>
      <c r="I4" s="83"/>
      <c r="J4" s="83"/>
      <c r="K4" s="84"/>
      <c r="L4" s="84"/>
      <c r="M4" s="84"/>
      <c r="N4" s="84"/>
      <c r="O4" s="83"/>
      <c r="P4" s="83"/>
      <c r="Q4" s="83"/>
      <c r="R4" s="85"/>
      <c r="S4" s="85"/>
      <c r="T4" s="85"/>
      <c r="U4" s="85"/>
      <c r="V4" s="85"/>
      <c r="W4" s="85"/>
      <c r="X4" s="86"/>
    </row>
    <row r="5" spans="1:29" ht="18" x14ac:dyDescent="0.35">
      <c r="A5" s="11" t="s">
        <v>2</v>
      </c>
      <c r="B5" s="10"/>
      <c r="C5" s="10"/>
      <c r="D5" s="78" t="s">
        <v>17</v>
      </c>
      <c r="E5" s="79"/>
      <c r="F5" s="79"/>
      <c r="G5" s="79"/>
      <c r="H5" s="80"/>
      <c r="I5" s="26">
        <v>20</v>
      </c>
      <c r="J5" s="13"/>
      <c r="K5" s="16"/>
      <c r="L5" s="17"/>
      <c r="M5" s="17"/>
      <c r="N5" s="18"/>
      <c r="O5" s="76"/>
      <c r="P5" s="76"/>
      <c r="Q5" s="76"/>
      <c r="R5" s="76"/>
      <c r="S5" s="76"/>
      <c r="T5" s="76"/>
      <c r="U5" s="76"/>
      <c r="V5" s="76"/>
      <c r="W5" s="76"/>
      <c r="X5" s="77"/>
    </row>
    <row r="6" spans="1:29" ht="31.5" customHeight="1" x14ac:dyDescent="0.3">
      <c r="A6" s="92" t="s">
        <v>3</v>
      </c>
      <c r="B6" s="93"/>
      <c r="C6" s="93" t="s">
        <v>4</v>
      </c>
      <c r="D6" s="93"/>
      <c r="E6" s="94" t="s">
        <v>18</v>
      </c>
      <c r="F6" s="94"/>
      <c r="G6" s="37">
        <v>5</v>
      </c>
      <c r="H6" s="37">
        <v>4</v>
      </c>
      <c r="I6" s="37">
        <v>3</v>
      </c>
      <c r="J6" s="37">
        <v>2</v>
      </c>
      <c r="K6" s="14" t="s">
        <v>14</v>
      </c>
      <c r="L6" s="14" t="s">
        <v>15</v>
      </c>
      <c r="M6" s="15" t="s">
        <v>19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399999999999999" x14ac:dyDescent="0.35">
      <c r="A7" s="89" t="s">
        <v>5</v>
      </c>
      <c r="B7" s="89"/>
      <c r="C7" s="90">
        <v>22</v>
      </c>
      <c r="D7" s="90"/>
      <c r="E7" s="91">
        <v>18</v>
      </c>
      <c r="F7" s="91"/>
      <c r="G7" s="38">
        <f>Поэлементный!W2</f>
        <v>0</v>
      </c>
      <c r="H7" s="38">
        <f>Поэлементный!W3</f>
        <v>3</v>
      </c>
      <c r="I7" s="38">
        <f>Поэлементный!W4</f>
        <v>10</v>
      </c>
      <c r="J7" s="38">
        <f>Поэлементный!W5</f>
        <v>7</v>
      </c>
      <c r="K7" s="24">
        <f>(G7+H7)/E7</f>
        <v>0.16666666666666666</v>
      </c>
      <c r="L7" s="24">
        <f>(G7+H7+I7)/E7</f>
        <v>0.72222222222222221</v>
      </c>
      <c r="M7" s="25">
        <f>J7/E7</f>
        <v>0.3888888888888889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6" x14ac:dyDescent="0.3">
      <c r="A8" s="101" t="s">
        <v>8</v>
      </c>
      <c r="B8" s="102"/>
      <c r="C8" s="102"/>
      <c r="D8" s="102"/>
      <c r="E8" s="103" t="s">
        <v>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</row>
    <row r="9" spans="1:29" ht="15.6" x14ac:dyDescent="0.3">
      <c r="A9" s="101"/>
      <c r="B9" s="102"/>
      <c r="C9" s="102"/>
      <c r="D9" s="102"/>
      <c r="E9" s="40">
        <f>Поэлементный!D9</f>
        <v>1</v>
      </c>
      <c r="F9" s="40">
        <f>Поэлементный!E9</f>
        <v>2</v>
      </c>
      <c r="G9" s="40">
        <f>Поэлементный!F9</f>
        <v>3</v>
      </c>
      <c r="H9" s="40">
        <f>Поэлементный!G9</f>
        <v>4</v>
      </c>
      <c r="I9" s="40">
        <f>Поэлементный!H9</f>
        <v>5</v>
      </c>
      <c r="J9" s="40">
        <f>Поэлементный!I9</f>
        <v>6</v>
      </c>
      <c r="K9" s="40">
        <f>Поэлементный!J9</f>
        <v>7</v>
      </c>
      <c r="L9" s="40">
        <f>Поэлементный!K9</f>
        <v>8</v>
      </c>
      <c r="M9" s="40">
        <f>Поэлементный!L9</f>
        <v>9</v>
      </c>
      <c r="N9" s="40">
        <f>Поэлементный!M9</f>
        <v>10</v>
      </c>
      <c r="O9" s="40" t="str">
        <f>Поэлементный!N9</f>
        <v>11(1)</v>
      </c>
      <c r="P9" s="40" t="str">
        <f>Поэлементный!O9</f>
        <v>11(2)</v>
      </c>
      <c r="Q9" s="40" t="str">
        <f>Поэлементный!P9</f>
        <v>12(1)</v>
      </c>
      <c r="R9" s="40" t="str">
        <f>Поэлементный!Q9</f>
        <v>12(2)</v>
      </c>
      <c r="S9" s="40">
        <f>Поэлементный!R9</f>
        <v>13</v>
      </c>
      <c r="T9" s="40">
        <f>Поэлементный!S9</f>
        <v>14</v>
      </c>
      <c r="U9" s="40" t="e">
        <f>Поэлементный!#REF!</f>
        <v>#REF!</v>
      </c>
      <c r="V9" s="40" t="e">
        <f>Поэлементный!#REF!</f>
        <v>#REF!</v>
      </c>
      <c r="W9" s="40" t="e">
        <f>Поэлементный!#REF!</f>
        <v>#REF!</v>
      </c>
      <c r="X9" s="40" t="e">
        <f>Поэлементный!#REF!</f>
        <v>#REF!</v>
      </c>
    </row>
    <row r="10" spans="1:29" ht="15.6" x14ac:dyDescent="0.3">
      <c r="A10" s="95" t="str">
        <f>A7</f>
        <v>5а</v>
      </c>
      <c r="B10" s="96"/>
      <c r="C10" s="96"/>
      <c r="D10" s="97"/>
      <c r="E10" s="22">
        <f>Поэлементный!D50</f>
        <v>11</v>
      </c>
      <c r="F10" s="22">
        <f>Поэлементный!E50</f>
        <v>6</v>
      </c>
      <c r="G10" s="22">
        <f>Поэлементный!F50</f>
        <v>9</v>
      </c>
      <c r="H10" s="22">
        <f>Поэлементный!G50</f>
        <v>6</v>
      </c>
      <c r="I10" s="22">
        <f>Поэлементный!H50</f>
        <v>16</v>
      </c>
      <c r="J10" s="22">
        <f>Поэлементный!I50</f>
        <v>0</v>
      </c>
      <c r="K10" s="22">
        <f>Поэлементный!J50</f>
        <v>11</v>
      </c>
      <c r="L10" s="22">
        <f>Поэлементный!K50</f>
        <v>3</v>
      </c>
      <c r="M10" s="22">
        <f>Поэлементный!L50</f>
        <v>0</v>
      </c>
      <c r="N10" s="22">
        <f>Поэлементный!M50</f>
        <v>0</v>
      </c>
      <c r="O10" s="22">
        <f>Поэлементный!N50</f>
        <v>17</v>
      </c>
      <c r="P10" s="22">
        <f>Поэлементный!O50</f>
        <v>16</v>
      </c>
      <c r="Q10" s="22">
        <f>Поэлементный!P50</f>
        <v>9</v>
      </c>
      <c r="R10" s="22">
        <f>Поэлементный!Q50</f>
        <v>10</v>
      </c>
      <c r="S10" s="22">
        <f>Поэлементный!R50</f>
        <v>1</v>
      </c>
      <c r="T10" s="22">
        <f>Поэлементный!S50</f>
        <v>0</v>
      </c>
      <c r="U10" s="22" t="e">
        <f>Поэлементный!#REF!</f>
        <v>#REF!</v>
      </c>
      <c r="V10" s="22" t="e">
        <f>Поэлементный!#REF!</f>
        <v>#REF!</v>
      </c>
      <c r="W10" s="22" t="e">
        <f>Поэлементный!#REF!</f>
        <v>#REF!</v>
      </c>
      <c r="X10" s="22" t="e">
        <f>Поэлементный!#REF!</f>
        <v>#REF!</v>
      </c>
    </row>
    <row r="11" spans="1:29" x14ac:dyDescent="0.3">
      <c r="A11" s="98"/>
      <c r="B11" s="99"/>
      <c r="C11" s="99"/>
      <c r="D11" s="100"/>
      <c r="E11" s="23">
        <f>E10/$E$7</f>
        <v>0.61111111111111116</v>
      </c>
      <c r="F11" s="23">
        <f t="shared" ref="F11:P11" si="0">F10/$E$7</f>
        <v>0.33333333333333331</v>
      </c>
      <c r="G11" s="23">
        <f t="shared" si="0"/>
        <v>0.5</v>
      </c>
      <c r="H11" s="23">
        <f t="shared" si="0"/>
        <v>0.33333333333333331</v>
      </c>
      <c r="I11" s="23">
        <f t="shared" si="0"/>
        <v>0.88888888888888884</v>
      </c>
      <c r="J11" s="23">
        <f t="shared" si="0"/>
        <v>0</v>
      </c>
      <c r="K11" s="23">
        <f t="shared" si="0"/>
        <v>0.61111111111111116</v>
      </c>
      <c r="L11" s="23">
        <f t="shared" si="0"/>
        <v>0.16666666666666666</v>
      </c>
      <c r="M11" s="23">
        <f t="shared" si="0"/>
        <v>0</v>
      </c>
      <c r="N11" s="23">
        <f t="shared" si="0"/>
        <v>0</v>
      </c>
      <c r="O11" s="23">
        <f t="shared" si="0"/>
        <v>0.94444444444444442</v>
      </c>
      <c r="P11" s="23">
        <f t="shared" si="0"/>
        <v>0.88888888888888884</v>
      </c>
      <c r="Q11" s="23">
        <f>Q10/$E$7</f>
        <v>0.5</v>
      </c>
      <c r="R11" s="23">
        <f t="shared" ref="R11:W11" si="1">R10/$E$7</f>
        <v>0.55555555555555558</v>
      </c>
      <c r="S11" s="23">
        <f t="shared" si="1"/>
        <v>5.5555555555555552E-2</v>
      </c>
      <c r="T11" s="23">
        <f t="shared" si="1"/>
        <v>0</v>
      </c>
      <c r="U11" s="23" t="e">
        <f t="shared" si="1"/>
        <v>#REF!</v>
      </c>
      <c r="V11" s="23" t="e">
        <f t="shared" si="1"/>
        <v>#REF!</v>
      </c>
      <c r="W11" s="23" t="e">
        <f t="shared" si="1"/>
        <v>#REF!</v>
      </c>
      <c r="X11" s="23" t="e">
        <f>X10/$E$7</f>
        <v>#REF!</v>
      </c>
    </row>
    <row r="12" spans="1:29" ht="15.6" x14ac:dyDescent="0.3">
      <c r="A12" s="108" t="s">
        <v>30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9" ht="19.95" customHeight="1" x14ac:dyDescent="0.3">
      <c r="A13" s="111" t="s">
        <v>10</v>
      </c>
      <c r="B13" s="74"/>
      <c r="C13" s="74"/>
      <c r="D13" s="112"/>
      <c r="E13" s="113" t="s">
        <v>28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9" ht="19.95" customHeight="1" x14ac:dyDescent="0.3">
      <c r="A14" s="106">
        <v>1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9" ht="19.95" customHeight="1" x14ac:dyDescent="0.3">
      <c r="A15" s="114">
        <v>2</v>
      </c>
      <c r="B15" s="114"/>
      <c r="C15" s="114"/>
      <c r="D15" s="114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9" ht="19.95" customHeight="1" x14ac:dyDescent="0.3">
      <c r="A16" s="114">
        <v>3</v>
      </c>
      <c r="B16" s="114"/>
      <c r="C16" s="114"/>
      <c r="D16" s="114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19.95" customHeight="1" x14ac:dyDescent="0.3">
      <c r="A17" s="114">
        <v>4</v>
      </c>
      <c r="B17" s="114"/>
      <c r="C17" s="114"/>
      <c r="D17" s="114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95" customHeight="1" x14ac:dyDescent="0.3">
      <c r="A18" s="114">
        <v>5</v>
      </c>
      <c r="B18" s="114"/>
      <c r="C18" s="114"/>
      <c r="D18" s="114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ht="19.95" customHeight="1" x14ac:dyDescent="0.3">
      <c r="A19" s="114">
        <v>6</v>
      </c>
      <c r="B19" s="114"/>
      <c r="C19" s="114"/>
      <c r="D19" s="114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ht="19.95" customHeight="1" x14ac:dyDescent="0.3">
      <c r="A20" s="114">
        <v>7</v>
      </c>
      <c r="B20" s="114"/>
      <c r="C20" s="114"/>
      <c r="D20" s="114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ht="19.95" customHeight="1" x14ac:dyDescent="0.3">
      <c r="A21" s="114">
        <v>8</v>
      </c>
      <c r="B21" s="114"/>
      <c r="C21" s="114"/>
      <c r="D21" s="114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ht="19.95" customHeight="1" x14ac:dyDescent="0.3">
      <c r="A22" s="114">
        <v>9</v>
      </c>
      <c r="B22" s="114"/>
      <c r="C22" s="114"/>
      <c r="D22" s="114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9.95" customHeight="1" x14ac:dyDescent="0.3">
      <c r="A23" s="114">
        <v>10</v>
      </c>
      <c r="B23" s="114"/>
      <c r="C23" s="114"/>
      <c r="D23" s="114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9.95" customHeight="1" x14ac:dyDescent="0.3">
      <c r="A24" s="114">
        <v>11</v>
      </c>
      <c r="B24" s="114"/>
      <c r="C24" s="114"/>
      <c r="D24" s="11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ht="19.95" customHeight="1" x14ac:dyDescent="0.3">
      <c r="A25" s="114">
        <v>12</v>
      </c>
      <c r="B25" s="114"/>
      <c r="C25" s="114"/>
      <c r="D25" s="114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ht="19.95" customHeight="1" x14ac:dyDescent="0.3">
      <c r="A26" s="114">
        <v>13</v>
      </c>
      <c r="B26" s="114"/>
      <c r="C26" s="114"/>
      <c r="D26" s="11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ht="19.95" customHeight="1" x14ac:dyDescent="0.3">
      <c r="A27" s="114">
        <v>14</v>
      </c>
      <c r="B27" s="114"/>
      <c r="C27" s="114"/>
      <c r="D27" s="11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ht="19.95" customHeight="1" x14ac:dyDescent="0.3">
      <c r="A28" s="114">
        <v>15</v>
      </c>
      <c r="B28" s="114"/>
      <c r="C28" s="114"/>
      <c r="D28" s="114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ht="19.95" customHeight="1" x14ac:dyDescent="0.3">
      <c r="A29" s="114">
        <v>16</v>
      </c>
      <c r="B29" s="114"/>
      <c r="C29" s="114"/>
      <c r="D29" s="114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ht="19.95" customHeight="1" x14ac:dyDescent="0.3">
      <c r="A30" s="114">
        <v>17</v>
      </c>
      <c r="B30" s="114"/>
      <c r="C30" s="114"/>
      <c r="D30" s="114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ht="19.95" customHeight="1" x14ac:dyDescent="0.3">
      <c r="A31" s="114">
        <v>18</v>
      </c>
      <c r="B31" s="114"/>
      <c r="C31" s="114"/>
      <c r="D31" s="114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ht="19.95" customHeight="1" x14ac:dyDescent="0.3">
      <c r="A32" s="114">
        <v>19</v>
      </c>
      <c r="B32" s="114"/>
      <c r="C32" s="114"/>
      <c r="D32" s="114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ht="19.95" customHeight="1" x14ac:dyDescent="0.3">
      <c r="A33" s="114">
        <v>20</v>
      </c>
      <c r="B33" s="114"/>
      <c r="C33" s="114"/>
      <c r="D33" s="114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</sheetData>
  <mergeCells count="60">
    <mergeCell ref="A27:D27"/>
    <mergeCell ref="E27:X27"/>
    <mergeCell ref="A25:D25"/>
    <mergeCell ref="E25:X25"/>
    <mergeCell ref="A26:D26"/>
    <mergeCell ref="E26:X26"/>
    <mergeCell ref="A31:D31"/>
    <mergeCell ref="E31:X31"/>
    <mergeCell ref="A32:D32"/>
    <mergeCell ref="E32:X32"/>
    <mergeCell ref="A33:D33"/>
    <mergeCell ref="E33:X33"/>
    <mergeCell ref="A28:D28"/>
    <mergeCell ref="E28:X28"/>
    <mergeCell ref="A29:D29"/>
    <mergeCell ref="E29:X29"/>
    <mergeCell ref="A30:D30"/>
    <mergeCell ref="E30:X30"/>
    <mergeCell ref="A24:D24"/>
    <mergeCell ref="E24:X24"/>
    <mergeCell ref="A22:D22"/>
    <mergeCell ref="E22:X22"/>
    <mergeCell ref="A23:D23"/>
    <mergeCell ref="E23:X23"/>
    <mergeCell ref="A20:D20"/>
    <mergeCell ref="E20:X20"/>
    <mergeCell ref="A21:D21"/>
    <mergeCell ref="E21:X21"/>
    <mergeCell ref="A18:D18"/>
    <mergeCell ref="E18:X18"/>
    <mergeCell ref="A19:D19"/>
    <mergeCell ref="E19:X19"/>
    <mergeCell ref="A17:D17"/>
    <mergeCell ref="E17:X17"/>
    <mergeCell ref="A15:D15"/>
    <mergeCell ref="E15:X15"/>
    <mergeCell ref="A16:D16"/>
    <mergeCell ref="E16:X16"/>
    <mergeCell ref="A10:D11"/>
    <mergeCell ref="A8:D9"/>
    <mergeCell ref="E8:X8"/>
    <mergeCell ref="A14:D14"/>
    <mergeCell ref="E14:X14"/>
    <mergeCell ref="A12:X12"/>
    <mergeCell ref="A13:D13"/>
    <mergeCell ref="E13:X13"/>
    <mergeCell ref="A7:B7"/>
    <mergeCell ref="C7:D7"/>
    <mergeCell ref="E7:F7"/>
    <mergeCell ref="A6:B6"/>
    <mergeCell ref="C6:D6"/>
    <mergeCell ref="E6:F6"/>
    <mergeCell ref="A2:X2"/>
    <mergeCell ref="I3:J3"/>
    <mergeCell ref="O3:X3"/>
    <mergeCell ref="O5:X5"/>
    <mergeCell ref="D5:H5"/>
    <mergeCell ref="A4:F4"/>
    <mergeCell ref="G4:X4"/>
    <mergeCell ref="C3:F3"/>
  </mergeCells>
  <conditionalFormatting sqref="L7">
    <cfRule type="cellIs" dxfId="14" priority="1" operator="lessThan">
      <formula>0.5</formula>
    </cfRule>
  </conditionalFormatting>
  <dataValidations disablePrompts="1" count="2">
    <dataValidation type="list" allowBlank="1" showInputMessage="1" showErrorMessage="1" sqref="O5 H3 K3">
      <formula1>#REF!</formula1>
    </dataValidation>
    <dataValidation type="list" allowBlank="1" showInputMessage="1" showErrorMessage="1" sqref="A3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5" zoomScaleNormal="85" workbookViewId="0">
      <selection activeCell="I2" sqref="I2:J2"/>
    </sheetView>
  </sheetViews>
  <sheetFormatPr defaultRowHeight="14.4" x14ac:dyDescent="0.3"/>
  <sheetData>
    <row r="1" spans="1:18" ht="21" thickBot="1" x14ac:dyDescent="0.4">
      <c r="A1" s="115" t="str">
        <f>Анализ!A2</f>
        <v xml:space="preserve">Анализ ВПР в рамках класса  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</row>
    <row r="2" spans="1:18" ht="16.2" x14ac:dyDescent="0.35">
      <c r="A2" s="118" t="s">
        <v>16</v>
      </c>
      <c r="B2" s="119"/>
      <c r="C2" s="119"/>
      <c r="D2" s="119"/>
      <c r="E2" s="119"/>
      <c r="F2" s="120"/>
      <c r="H2" t="s">
        <v>29</v>
      </c>
      <c r="I2" s="72"/>
      <c r="J2" s="72"/>
      <c r="K2" s="130"/>
      <c r="L2" s="131"/>
      <c r="M2" s="131"/>
      <c r="N2" s="132"/>
      <c r="O2" s="82" t="str">
        <f>Анализ!O3</f>
        <v>учебный год</v>
      </c>
      <c r="P2" s="82"/>
      <c r="Q2" s="82"/>
      <c r="R2" s="82"/>
    </row>
    <row r="3" spans="1:18" ht="16.8" thickBot="1" x14ac:dyDescent="0.4">
      <c r="A3" s="81" t="s">
        <v>1</v>
      </c>
      <c r="B3" s="82"/>
      <c r="C3" s="82"/>
      <c r="D3" s="82"/>
      <c r="E3" s="82"/>
      <c r="F3" s="82"/>
      <c r="G3" s="124" t="str">
        <f>Анализ!G4</f>
        <v>Иванов Иван Иванович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.6" x14ac:dyDescent="0.3">
      <c r="A4" s="121" t="s">
        <v>12</v>
      </c>
      <c r="B4" s="122"/>
      <c r="C4" s="122"/>
      <c r="D4" s="122"/>
      <c r="E4" s="122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x14ac:dyDescent="0.3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</row>
    <row r="6" spans="1:18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spans="1:18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</row>
    <row r="8" spans="1:18" x14ac:dyDescent="0.3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9"/>
    </row>
    <row r="9" spans="1:18" ht="15.6" x14ac:dyDescent="0.3">
      <c r="A9" s="125" t="s">
        <v>13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6"/>
    </row>
    <row r="10" spans="1:18" ht="15" thickBot="1" x14ac:dyDescent="0.35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15" thickBot="1" x14ac:dyDescent="0.3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ht="15" thickBot="1" x14ac:dyDescent="0.3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</row>
    <row r="13" spans="1:18" ht="15" thickBot="1" x14ac:dyDescent="0.3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</row>
    <row r="14" spans="1:18" ht="15" thickBot="1" x14ac:dyDescent="0.3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pans="1:18" ht="15" thickBot="1" x14ac:dyDescent="0.3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ht="15" thickBot="1" x14ac:dyDescent="0.3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</row>
    <row r="17" spans="1:18" ht="15" thickBot="1" x14ac:dyDescent="0.3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</row>
    <row r="18" spans="1:18" ht="15" thickBot="1" x14ac:dyDescent="0.3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</row>
    <row r="19" spans="1:18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</row>
    <row r="20" spans="1:18" ht="15.6" x14ac:dyDescent="0.3">
      <c r="A20" s="151" t="s">
        <v>24</v>
      </c>
      <c r="B20" s="152"/>
      <c r="C20" s="147" t="s">
        <v>22</v>
      </c>
      <c r="D20" s="147"/>
      <c r="E20" s="147"/>
      <c r="F20" s="147"/>
      <c r="G20" s="147"/>
      <c r="H20" s="147"/>
      <c r="I20" s="147"/>
      <c r="J20" s="148" t="s">
        <v>24</v>
      </c>
      <c r="K20" s="149"/>
      <c r="L20" s="150" t="s">
        <v>23</v>
      </c>
      <c r="M20" s="148"/>
      <c r="N20" s="148"/>
      <c r="O20" s="148"/>
      <c r="P20" s="148"/>
      <c r="Q20" s="148"/>
      <c r="R20" s="149"/>
    </row>
    <row r="21" spans="1:18" ht="15.6" x14ac:dyDescent="0.3">
      <c r="A21" s="142"/>
      <c r="B21" s="142"/>
      <c r="C21" s="143"/>
      <c r="D21" s="143"/>
      <c r="E21" s="143"/>
      <c r="F21" s="143"/>
      <c r="G21" s="143"/>
      <c r="H21" s="143"/>
      <c r="I21" s="143"/>
      <c r="J21" s="140"/>
      <c r="K21" s="141"/>
      <c r="L21" s="139"/>
      <c r="M21" s="140"/>
      <c r="N21" s="140"/>
      <c r="O21" s="140"/>
      <c r="P21" s="140"/>
      <c r="Q21" s="140"/>
      <c r="R21" s="141"/>
    </row>
    <row r="22" spans="1:18" ht="15.6" x14ac:dyDescent="0.3">
      <c r="A22" s="142"/>
      <c r="B22" s="142"/>
      <c r="C22" s="143"/>
      <c r="D22" s="143"/>
      <c r="E22" s="143"/>
      <c r="F22" s="143"/>
      <c r="G22" s="143"/>
      <c r="H22" s="143"/>
      <c r="I22" s="143"/>
      <c r="J22" s="140"/>
      <c r="K22" s="141"/>
      <c r="L22" s="139"/>
      <c r="M22" s="140"/>
      <c r="N22" s="140"/>
      <c r="O22" s="140"/>
      <c r="P22" s="140"/>
      <c r="Q22" s="140"/>
      <c r="R22" s="141"/>
    </row>
    <row r="23" spans="1:18" ht="15.6" x14ac:dyDescent="0.3">
      <c r="A23" s="142"/>
      <c r="B23" s="142"/>
      <c r="C23" s="143"/>
      <c r="D23" s="143"/>
      <c r="E23" s="143"/>
      <c r="F23" s="143"/>
      <c r="G23" s="143"/>
      <c r="H23" s="143"/>
      <c r="I23" s="143"/>
      <c r="J23" s="140"/>
      <c r="K23" s="141"/>
      <c r="L23" s="139"/>
      <c r="M23" s="140"/>
      <c r="N23" s="140"/>
      <c r="O23" s="140"/>
      <c r="P23" s="140"/>
      <c r="Q23" s="140"/>
      <c r="R23" s="141"/>
    </row>
    <row r="24" spans="1:18" ht="15.6" x14ac:dyDescent="0.3">
      <c r="A24" s="142"/>
      <c r="B24" s="142"/>
      <c r="C24" s="143"/>
      <c r="D24" s="143"/>
      <c r="E24" s="143"/>
      <c r="F24" s="143"/>
      <c r="G24" s="143"/>
      <c r="H24" s="143"/>
      <c r="I24" s="143"/>
      <c r="J24" s="140"/>
      <c r="K24" s="141"/>
      <c r="L24" s="139"/>
      <c r="M24" s="140"/>
      <c r="N24" s="140"/>
      <c r="O24" s="140"/>
      <c r="P24" s="140"/>
      <c r="Q24" s="140"/>
      <c r="R24" s="141"/>
    </row>
    <row r="25" spans="1:18" ht="15.6" x14ac:dyDescent="0.3">
      <c r="A25" s="142"/>
      <c r="B25" s="142"/>
      <c r="C25" s="143"/>
      <c r="D25" s="143"/>
      <c r="E25" s="143"/>
      <c r="F25" s="143"/>
      <c r="G25" s="143"/>
      <c r="H25" s="143"/>
      <c r="I25" s="143"/>
      <c r="J25" s="140"/>
      <c r="K25" s="141"/>
      <c r="L25" s="139"/>
      <c r="M25" s="140"/>
      <c r="N25" s="140"/>
      <c r="O25" s="140"/>
      <c r="P25" s="140"/>
      <c r="Q25" s="140"/>
      <c r="R25" s="141"/>
    </row>
    <row r="26" spans="1:18" ht="15.6" x14ac:dyDescent="0.3">
      <c r="A26" s="142"/>
      <c r="B26" s="142"/>
      <c r="C26" s="143"/>
      <c r="D26" s="143"/>
      <c r="E26" s="143"/>
      <c r="F26" s="143"/>
      <c r="G26" s="143"/>
      <c r="H26" s="143"/>
      <c r="I26" s="143"/>
      <c r="J26" s="140"/>
      <c r="K26" s="141"/>
      <c r="L26" s="139"/>
      <c r="M26" s="140"/>
      <c r="N26" s="140"/>
      <c r="O26" s="140"/>
      <c r="P26" s="140"/>
      <c r="Q26" s="140"/>
      <c r="R26" s="141"/>
    </row>
    <row r="27" spans="1:18" ht="15.6" x14ac:dyDescent="0.3">
      <c r="A27" s="142"/>
      <c r="B27" s="142"/>
      <c r="C27" s="143"/>
      <c r="D27" s="143"/>
      <c r="E27" s="143"/>
      <c r="F27" s="143"/>
      <c r="G27" s="143"/>
      <c r="H27" s="143"/>
      <c r="I27" s="143"/>
      <c r="J27" s="140"/>
      <c r="K27" s="141"/>
      <c r="L27" s="139"/>
      <c r="M27" s="140"/>
      <c r="N27" s="140"/>
      <c r="O27" s="140"/>
      <c r="P27" s="140"/>
      <c r="Q27" s="140"/>
      <c r="R27" s="141"/>
    </row>
    <row r="28" spans="1:18" ht="15.6" x14ac:dyDescent="0.3">
      <c r="A28" s="142"/>
      <c r="B28" s="142"/>
      <c r="C28" s="143"/>
      <c r="D28" s="143"/>
      <c r="E28" s="143"/>
      <c r="F28" s="143"/>
      <c r="G28" s="143"/>
      <c r="H28" s="143"/>
      <c r="I28" s="143"/>
      <c r="J28" s="140"/>
      <c r="K28" s="141"/>
      <c r="L28" s="139"/>
      <c r="M28" s="140"/>
      <c r="N28" s="140"/>
      <c r="O28" s="140"/>
      <c r="P28" s="140"/>
      <c r="Q28" s="140"/>
      <c r="R28" s="141"/>
    </row>
    <row r="29" spans="1:18" ht="15.6" x14ac:dyDescent="0.3">
      <c r="A29" s="142"/>
      <c r="B29" s="142"/>
      <c r="C29" s="143"/>
      <c r="D29" s="143"/>
      <c r="E29" s="143"/>
      <c r="F29" s="143"/>
      <c r="G29" s="143"/>
      <c r="H29" s="143"/>
      <c r="I29" s="143"/>
      <c r="J29" s="140"/>
      <c r="K29" s="141"/>
      <c r="L29" s="139"/>
      <c r="M29" s="140"/>
      <c r="N29" s="140"/>
      <c r="O29" s="140"/>
      <c r="P29" s="140"/>
      <c r="Q29" s="140"/>
      <c r="R29" s="141"/>
    </row>
    <row r="30" spans="1:18" ht="15.6" x14ac:dyDescent="0.3">
      <c r="A30" s="142"/>
      <c r="B30" s="142"/>
      <c r="C30" s="143"/>
      <c r="D30" s="143"/>
      <c r="E30" s="143"/>
      <c r="F30" s="143"/>
      <c r="G30" s="143"/>
      <c r="H30" s="143"/>
      <c r="I30" s="143"/>
      <c r="J30" s="140"/>
      <c r="K30" s="141"/>
      <c r="L30" s="139"/>
      <c r="M30" s="140"/>
      <c r="N30" s="140"/>
      <c r="O30" s="140"/>
      <c r="P30" s="140"/>
      <c r="Q30" s="140"/>
      <c r="R30" s="141"/>
    </row>
    <row r="31" spans="1:18" ht="15.6" x14ac:dyDescent="0.3">
      <c r="A31" s="142"/>
      <c r="B31" s="142"/>
      <c r="C31" s="143"/>
      <c r="D31" s="143"/>
      <c r="E31" s="143"/>
      <c r="F31" s="143"/>
      <c r="G31" s="143"/>
      <c r="H31" s="143"/>
      <c r="I31" s="143"/>
      <c r="J31" s="140"/>
      <c r="K31" s="141"/>
      <c r="L31" s="139"/>
      <c r="M31" s="140"/>
      <c r="N31" s="140"/>
      <c r="O31" s="140"/>
      <c r="P31" s="140"/>
      <c r="Q31" s="140"/>
      <c r="R31" s="141"/>
    </row>
    <row r="32" spans="1:18" ht="15.6" x14ac:dyDescent="0.3">
      <c r="A32" s="142"/>
      <c r="B32" s="142"/>
      <c r="C32" s="143"/>
      <c r="D32" s="143"/>
      <c r="E32" s="143"/>
      <c r="F32" s="143"/>
      <c r="G32" s="143"/>
      <c r="H32" s="143"/>
      <c r="I32" s="143"/>
      <c r="J32" s="140"/>
      <c r="K32" s="141"/>
      <c r="L32" s="139"/>
      <c r="M32" s="140"/>
      <c r="N32" s="140"/>
      <c r="O32" s="140"/>
      <c r="P32" s="140"/>
      <c r="Q32" s="140"/>
      <c r="R32" s="141"/>
    </row>
  </sheetData>
  <mergeCells count="75">
    <mergeCell ref="A23:B23"/>
    <mergeCell ref="C22:I22"/>
    <mergeCell ref="J22:K22"/>
    <mergeCell ref="A14:R14"/>
    <mergeCell ref="A15:R15"/>
    <mergeCell ref="A16:R16"/>
    <mergeCell ref="A17:R17"/>
    <mergeCell ref="A18:R18"/>
    <mergeCell ref="C24:I24"/>
    <mergeCell ref="J24:K24"/>
    <mergeCell ref="A19:R19"/>
    <mergeCell ref="C20:I20"/>
    <mergeCell ref="J20:K20"/>
    <mergeCell ref="L20:R20"/>
    <mergeCell ref="C21:I21"/>
    <mergeCell ref="J21:K21"/>
    <mergeCell ref="A20:B20"/>
    <mergeCell ref="A21:B21"/>
    <mergeCell ref="L21:R21"/>
    <mergeCell ref="L22:R22"/>
    <mergeCell ref="C23:I23"/>
    <mergeCell ref="J23:K23"/>
    <mergeCell ref="L23:R23"/>
    <mergeCell ref="A22:B22"/>
    <mergeCell ref="A31:B31"/>
    <mergeCell ref="A32:B32"/>
    <mergeCell ref="C30:I30"/>
    <mergeCell ref="J30:K30"/>
    <mergeCell ref="L27:R27"/>
    <mergeCell ref="C28:I28"/>
    <mergeCell ref="J28:K28"/>
    <mergeCell ref="L28:R28"/>
    <mergeCell ref="C29:I29"/>
    <mergeCell ref="J29:K29"/>
    <mergeCell ref="L29:R29"/>
    <mergeCell ref="A27:B27"/>
    <mergeCell ref="A28:B28"/>
    <mergeCell ref="A29:B29"/>
    <mergeCell ref="C27:I27"/>
    <mergeCell ref="J27:K27"/>
    <mergeCell ref="C31:I31"/>
    <mergeCell ref="J31:K31"/>
    <mergeCell ref="L31:R31"/>
    <mergeCell ref="C32:I32"/>
    <mergeCell ref="J32:K32"/>
    <mergeCell ref="L32:R32"/>
    <mergeCell ref="A10:R10"/>
    <mergeCell ref="A11:R11"/>
    <mergeCell ref="A12:R12"/>
    <mergeCell ref="A13:R13"/>
    <mergeCell ref="L30:R30"/>
    <mergeCell ref="A30:B30"/>
    <mergeCell ref="L24:R24"/>
    <mergeCell ref="C25:I25"/>
    <mergeCell ref="J25:K25"/>
    <mergeCell ref="L25:R25"/>
    <mergeCell ref="C26:I26"/>
    <mergeCell ref="J26:K26"/>
    <mergeCell ref="L26:R26"/>
    <mergeCell ref="A24:B24"/>
    <mergeCell ref="A25:B25"/>
    <mergeCell ref="A26:B26"/>
    <mergeCell ref="A1:R1"/>
    <mergeCell ref="A2:F2"/>
    <mergeCell ref="A4:R4"/>
    <mergeCell ref="G3:R3"/>
    <mergeCell ref="A9:R9"/>
    <mergeCell ref="A6:R6"/>
    <mergeCell ref="A7:R7"/>
    <mergeCell ref="A8:R8"/>
    <mergeCell ref="I2:J2"/>
    <mergeCell ref="K2:N2"/>
    <mergeCell ref="O2:R2"/>
    <mergeCell ref="A3:F3"/>
    <mergeCell ref="A5:R5"/>
  </mergeCells>
  <dataValidations count="1">
    <dataValidation type="list" allowBlank="1" showInputMessage="1" showErrorMessage="1" sqref="K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6" sqref="H26"/>
    </sheetView>
  </sheetViews>
  <sheetFormatPr defaultRowHeight="14.4" x14ac:dyDescent="0.3"/>
  <sheetData>
    <row r="1" spans="1:12" ht="18" x14ac:dyDescent="0.3">
      <c r="A1" s="157" t="s">
        <v>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3">
      <c r="A2" s="49"/>
    </row>
    <row r="3" spans="1:12" ht="18" x14ac:dyDescent="0.3">
      <c r="A3" s="158" t="s">
        <v>41</v>
      </c>
      <c r="B3" s="50"/>
      <c r="C3" s="161" t="s">
        <v>42</v>
      </c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8" x14ac:dyDescent="0.35">
      <c r="A4" s="159"/>
      <c r="B4" s="51"/>
      <c r="C4" s="52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</row>
    <row r="5" spans="1:12" ht="18" x14ac:dyDescent="0.35">
      <c r="A5" s="159"/>
      <c r="B5" s="54" t="s">
        <v>43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x14ac:dyDescent="0.3">
      <c r="A6" s="160"/>
      <c r="B6" s="55" t="s">
        <v>44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8" x14ac:dyDescent="0.35">
      <c r="A7" s="56">
        <v>1</v>
      </c>
      <c r="B7" s="57" t="s">
        <v>45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" x14ac:dyDescent="0.35">
      <c r="A8" s="56">
        <v>2</v>
      </c>
      <c r="B8" s="58" t="s">
        <v>46</v>
      </c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8" x14ac:dyDescent="0.35">
      <c r="A9" s="56">
        <v>3</v>
      </c>
      <c r="B9" s="58" t="s">
        <v>47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8" x14ac:dyDescent="0.35">
      <c r="A10" s="56">
        <v>4</v>
      </c>
      <c r="B10" s="155" t="s">
        <v>48</v>
      </c>
      <c r="C10" s="156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8" x14ac:dyDescent="0.35">
      <c r="A11" s="56">
        <v>5</v>
      </c>
      <c r="B11" s="58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18" x14ac:dyDescent="0.35">
      <c r="A12" s="56">
        <v>6</v>
      </c>
      <c r="B12" s="58" t="s">
        <v>20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ht="18" x14ac:dyDescent="0.35">
      <c r="A13" s="56">
        <v>7</v>
      </c>
      <c r="B13" s="58" t="s">
        <v>20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8" x14ac:dyDescent="0.35">
      <c r="A14" s="56">
        <v>8</v>
      </c>
      <c r="B14" s="58" t="s">
        <v>20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8" x14ac:dyDescent="0.35">
      <c r="A15" s="56">
        <v>9</v>
      </c>
      <c r="B15" s="58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18" x14ac:dyDescent="0.35">
      <c r="A16" s="56">
        <v>10</v>
      </c>
      <c r="B16" s="58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" x14ac:dyDescent="0.3">
      <c r="A17" s="49"/>
    </row>
  </sheetData>
  <mergeCells count="14">
    <mergeCell ref="J5:J6"/>
    <mergeCell ref="K5:K6"/>
    <mergeCell ref="L5:L6"/>
    <mergeCell ref="B10:C10"/>
    <mergeCell ref="A1:L1"/>
    <mergeCell ref="A3:A6"/>
    <mergeCell ref="C3:L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Поэлементный</vt:lpstr>
      <vt:lpstr>Анализ</vt:lpstr>
      <vt:lpstr>Итог</vt:lpstr>
      <vt:lpstr>Диагност.карта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лена</cp:lastModifiedBy>
  <dcterms:created xsi:type="dcterms:W3CDTF">2020-11-25T18:48:25Z</dcterms:created>
  <dcterms:modified xsi:type="dcterms:W3CDTF">2020-12-27T10:43:14Z</dcterms:modified>
</cp:coreProperties>
</file>